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UM-SAXO-Eksternvirk\_Ansøgningsprocedurer_Forskningssupport SAXO\Skemaer\"/>
    </mc:Choice>
  </mc:AlternateContent>
  <bookViews>
    <workbookView xWindow="0" yWindow="0" windowWidth="28800" windowHeight="12300"/>
  </bookViews>
  <sheets>
    <sheet name="Bemandingsplan - Staffing" sheetId="1" r:id="rId1"/>
    <sheet name="Opslag" sheetId="2" state="hidden" r:id="rId2"/>
  </sheets>
  <definedNames>
    <definedName name="ApplAbstract">'Bemandingsplan - Staffing'!#REF!</definedName>
    <definedName name="ApplDuration">'Bemandingsplan - Staffing'!$C$11</definedName>
    <definedName name="ApplStartDate">'Bemandingsplan - Staffing'!$C$10</definedName>
    <definedName name="ApplTitle">'Bemandingsplan - Staffing'!$C$5</definedName>
    <definedName name="CallName">'Bemandingsplan - Staffing'!$C$12</definedName>
    <definedName name="CoMonths1">'Bemandingsplan - Staffing'!$M$19</definedName>
    <definedName name="CoMonths2">'Bemandingsplan - Staffing'!$M$23</definedName>
    <definedName name="CoMonths3">'Bemandingsplan - Staffing'!$M$27</definedName>
    <definedName name="CoMonths4">'Bemandingsplan - Staffing'!$M$31</definedName>
    <definedName name="CoMonths5">'Bemandingsplan - Staffing'!$M$35</definedName>
    <definedName name="CoMonths6">'Bemandingsplan - Staffing'!$M$39</definedName>
    <definedName name="CoMonths7">'Bemandingsplan - Staffing'!$M$43</definedName>
    <definedName name="CoMonths8">'Bemandingsplan - Staffing'!$M$47</definedName>
    <definedName name="Keyword1">'Bemandingsplan - Staffing'!$E$9</definedName>
    <definedName name="Keyword2">'Bemandingsplan - Staffing'!$E$10</definedName>
    <definedName name="Keyword3">'Bemandingsplan - Staffing'!$E$11</definedName>
    <definedName name="Keyword4">'Bemandingsplan - Staffing'!$E$12</definedName>
    <definedName name="Keyword5">'Bemandingsplan - Staffing'!$E$13</definedName>
    <definedName name="Name1">'Bemandingsplan - Staffing'!$B$17</definedName>
    <definedName name="Name2">'Bemandingsplan - Staffing'!$B$21</definedName>
    <definedName name="Name3">'Bemandingsplan - Staffing'!$B$25</definedName>
    <definedName name="Name4">'Bemandingsplan - Staffing'!$B$29</definedName>
    <definedName name="Name5">'Bemandingsplan - Staffing'!$B$33</definedName>
    <definedName name="Name6">'Bemandingsplan - Staffing'!$B$37</definedName>
    <definedName name="Name7">'Bemandingsplan - Staffing'!$B$41</definedName>
    <definedName name="Name8">'Bemandingsplan - Staffing'!$B$45</definedName>
    <definedName name="PerDepartment">'Bemandingsplan - Staffing'!$C$9</definedName>
    <definedName name="PerEmail">'Bemandingsplan - Staffing'!$C$8</definedName>
    <definedName name="PerName">'Bemandingsplan - Staffing'!$C$7</definedName>
    <definedName name="Position1">'Bemandingsplan - Staffing'!$C$17</definedName>
    <definedName name="Position2">'Bemandingsplan - Staffing'!$C$21</definedName>
    <definedName name="Position3">'Bemandingsplan - Staffing'!$C$25</definedName>
    <definedName name="Position4">'Bemandingsplan - Staffing'!$C$29</definedName>
    <definedName name="Position5">'Bemandingsplan - Staffing'!$C$33</definedName>
    <definedName name="Position6">'Bemandingsplan - Staffing'!$C$37</definedName>
    <definedName name="Position7">'Bemandingsplan - Staffing'!$C$41</definedName>
    <definedName name="Position8">'Bemandingsplan - Staffing'!$C$45</definedName>
    <definedName name="ProjMonths1">'Bemandingsplan - Staffing'!$M$17</definedName>
    <definedName name="ProjMonths2">'Bemandingsplan - Staffing'!$M$21</definedName>
    <definedName name="ProjMonths3">'Bemandingsplan - Staffing'!$M$25</definedName>
    <definedName name="ProjMonths4">'Bemandingsplan - Staffing'!$M$29</definedName>
    <definedName name="ProjMonths5">'Bemandingsplan - Staffing'!$M$33</definedName>
    <definedName name="ProjMonths6">'Bemandingsplan - Staffing'!$M$37</definedName>
    <definedName name="ProjMonths7">'Bemandingsplan - Staffing'!$M$41</definedName>
    <definedName name="ProjMonths8">'Bemandingsplan - Staffing'!$M$45</definedName>
    <definedName name="Resubmission">'Bemandingsplan - Staffing'!$C$13</definedName>
  </definedNames>
  <calcPr calcId="162913"/>
</workbook>
</file>

<file path=xl/calcChain.xml><?xml version="1.0" encoding="utf-8"?>
<calcChain xmlns="http://schemas.openxmlformats.org/spreadsheetml/2006/main">
  <c r="K25" i="1" l="1"/>
  <c r="L53" i="1"/>
  <c r="M53" i="1" s="1"/>
  <c r="L49" i="1"/>
  <c r="M49" i="1" s="1"/>
  <c r="L45" i="1"/>
  <c r="M45" i="1" s="1"/>
  <c r="L41" i="1"/>
  <c r="M41" i="1" s="1"/>
  <c r="L37" i="1"/>
  <c r="M37" i="1" s="1"/>
  <c r="L33" i="1"/>
  <c r="M33" i="1" s="1"/>
  <c r="L29" i="1"/>
  <c r="M29" i="1" s="1"/>
  <c r="L25" i="1"/>
  <c r="L21" i="1"/>
  <c r="M21" i="1" s="1"/>
  <c r="L17" i="1"/>
  <c r="J17" i="1"/>
  <c r="K17" i="1"/>
  <c r="M18" i="1"/>
  <c r="M19" i="1"/>
  <c r="M20" i="1"/>
  <c r="M22" i="1"/>
  <c r="M23" i="1"/>
  <c r="M24" i="1"/>
  <c r="M26" i="1"/>
  <c r="M27" i="1"/>
  <c r="M28" i="1"/>
  <c r="M30" i="1"/>
  <c r="M31" i="1"/>
  <c r="M32" i="1"/>
  <c r="M34" i="1"/>
  <c r="M35" i="1"/>
  <c r="M36" i="1"/>
  <c r="M38" i="1"/>
  <c r="M39" i="1"/>
  <c r="M40" i="1"/>
  <c r="M42" i="1"/>
  <c r="M43" i="1"/>
  <c r="M44" i="1"/>
  <c r="M46" i="1"/>
  <c r="M47" i="1"/>
  <c r="M48" i="1"/>
  <c r="M50" i="1"/>
  <c r="M51" i="1"/>
  <c r="M52" i="1"/>
  <c r="M54" i="1"/>
  <c r="M55" i="1"/>
  <c r="M56" i="1"/>
  <c r="M25" i="1" l="1"/>
  <c r="M17" i="1"/>
  <c r="E54" i="1"/>
  <c r="K53" i="1"/>
  <c r="J53" i="1"/>
  <c r="I53" i="1"/>
  <c r="H53" i="1"/>
  <c r="G53" i="1"/>
  <c r="F53" i="1"/>
  <c r="E50" i="1"/>
  <c r="K49" i="1"/>
  <c r="J49" i="1"/>
  <c r="I49" i="1"/>
  <c r="H49" i="1"/>
  <c r="G49" i="1"/>
  <c r="F49" i="1"/>
  <c r="M57" i="1" l="1"/>
  <c r="K45" i="1"/>
  <c r="K41" i="1"/>
  <c r="K37" i="1"/>
  <c r="K33" i="1"/>
  <c r="K29" i="1"/>
  <c r="K21" i="1"/>
  <c r="D13" i="1" l="1"/>
  <c r="D9" i="1"/>
  <c r="D8" i="1"/>
  <c r="F2" i="1"/>
  <c r="F3" i="1"/>
  <c r="D7" i="1"/>
  <c r="F16" i="1" l="1"/>
  <c r="F63" i="1" s="1"/>
  <c r="E46" i="1" l="1"/>
  <c r="E42" i="1"/>
  <c r="E38" i="1"/>
  <c r="E34" i="1"/>
  <c r="E30" i="1"/>
  <c r="E26" i="1"/>
  <c r="E18" i="1"/>
  <c r="E19" i="1"/>
  <c r="B17" i="1"/>
  <c r="E22" i="1" l="1"/>
  <c r="J95" i="1" l="1"/>
  <c r="I95" i="1"/>
  <c r="H95" i="1"/>
  <c r="G95" i="1"/>
  <c r="F95" i="1"/>
  <c r="J91" i="1"/>
  <c r="I91" i="1"/>
  <c r="H91" i="1"/>
  <c r="G91" i="1"/>
  <c r="F91" i="1"/>
  <c r="J87" i="1"/>
  <c r="I87" i="1"/>
  <c r="H87" i="1"/>
  <c r="G87" i="1"/>
  <c r="F87" i="1"/>
  <c r="J83" i="1"/>
  <c r="I83" i="1"/>
  <c r="H83" i="1"/>
  <c r="G83" i="1"/>
  <c r="F83" i="1"/>
  <c r="J79" i="1"/>
  <c r="I79" i="1"/>
  <c r="H79" i="1"/>
  <c r="G79" i="1"/>
  <c r="F79" i="1"/>
  <c r="J75" i="1"/>
  <c r="I75" i="1"/>
  <c r="H75" i="1"/>
  <c r="G75" i="1"/>
  <c r="F75" i="1"/>
  <c r="J71" i="1"/>
  <c r="I71" i="1"/>
  <c r="H71" i="1"/>
  <c r="G71" i="1"/>
  <c r="F71" i="1"/>
  <c r="J67" i="1"/>
  <c r="I67" i="1"/>
  <c r="H67" i="1"/>
  <c r="G67" i="1"/>
  <c r="F67" i="1"/>
  <c r="E95" i="1"/>
  <c r="E91" i="1"/>
  <c r="E87" i="1"/>
  <c r="E83" i="1"/>
  <c r="E79" i="1"/>
  <c r="E75" i="1"/>
  <c r="E71" i="1"/>
  <c r="E67" i="1"/>
  <c r="J45" i="1"/>
  <c r="I45" i="1"/>
  <c r="H45" i="1"/>
  <c r="G45" i="1"/>
  <c r="F45" i="1"/>
  <c r="J41" i="1"/>
  <c r="I41" i="1"/>
  <c r="H41" i="1"/>
  <c r="G41" i="1"/>
  <c r="F41" i="1"/>
  <c r="J37" i="1"/>
  <c r="I37" i="1"/>
  <c r="H37" i="1"/>
  <c r="G37" i="1"/>
  <c r="F37" i="1"/>
  <c r="J33" i="1"/>
  <c r="I33" i="1"/>
  <c r="H33" i="1"/>
  <c r="G33" i="1"/>
  <c r="F33" i="1"/>
  <c r="J29" i="1"/>
  <c r="I29" i="1"/>
  <c r="H29" i="1"/>
  <c r="G29" i="1"/>
  <c r="F29" i="1"/>
  <c r="J25" i="1"/>
  <c r="I25" i="1"/>
  <c r="H25" i="1"/>
  <c r="G25" i="1"/>
  <c r="F25" i="1"/>
  <c r="J21" i="1"/>
  <c r="I21" i="1"/>
  <c r="H21" i="1"/>
  <c r="G21" i="1"/>
  <c r="F21" i="1"/>
  <c r="I17" i="1"/>
  <c r="H17" i="1"/>
  <c r="G17" i="1"/>
  <c r="F17" i="1"/>
  <c r="M91" i="1" l="1"/>
  <c r="M95" i="1"/>
  <c r="M87" i="1"/>
  <c r="M83" i="1"/>
  <c r="M79" i="1"/>
  <c r="M75" i="1"/>
  <c r="M71" i="1"/>
  <c r="M67" i="1"/>
  <c r="J86" i="1" l="1"/>
  <c r="I86" i="1"/>
  <c r="H86" i="1"/>
  <c r="G86" i="1"/>
  <c r="F86" i="1"/>
  <c r="E86" i="1"/>
  <c r="J85" i="1"/>
  <c r="I85" i="1"/>
  <c r="H85" i="1"/>
  <c r="G85" i="1"/>
  <c r="F85" i="1"/>
  <c r="E84" i="1"/>
  <c r="F81" i="1"/>
  <c r="G81" i="1"/>
  <c r="H81" i="1"/>
  <c r="I81" i="1"/>
  <c r="J81" i="1"/>
  <c r="E82" i="1"/>
  <c r="F82" i="1"/>
  <c r="G82" i="1"/>
  <c r="H82" i="1"/>
  <c r="I82" i="1"/>
  <c r="J82" i="1"/>
  <c r="E80" i="1"/>
  <c r="D84" i="1"/>
  <c r="D80" i="1"/>
  <c r="C84" i="1"/>
  <c r="C80" i="1"/>
  <c r="B84" i="1"/>
  <c r="B80" i="1"/>
  <c r="F90" i="1"/>
  <c r="E85" i="1"/>
  <c r="E81" i="1"/>
  <c r="I80" i="1" l="1"/>
  <c r="H80" i="1"/>
  <c r="I84" i="1"/>
  <c r="J84" i="1"/>
  <c r="F84" i="1"/>
  <c r="G84" i="1"/>
  <c r="H84" i="1"/>
  <c r="G80" i="1"/>
  <c r="J80" i="1"/>
  <c r="F80" i="1"/>
  <c r="M86" i="1"/>
  <c r="M81" i="1"/>
  <c r="M85" i="1"/>
  <c r="M82" i="1"/>
  <c r="D92" i="1"/>
  <c r="D88" i="1"/>
  <c r="D76" i="1"/>
  <c r="D72" i="1"/>
  <c r="D64" i="1"/>
  <c r="D68" i="1"/>
  <c r="B92" i="1"/>
  <c r="B88" i="1"/>
  <c r="B76" i="1"/>
  <c r="B72" i="1"/>
  <c r="B68" i="1"/>
  <c r="B64" i="1"/>
  <c r="E94" i="1"/>
  <c r="E92" i="1"/>
  <c r="E90" i="1"/>
  <c r="E88" i="1"/>
  <c r="E78" i="1"/>
  <c r="E76" i="1"/>
  <c r="E74" i="1"/>
  <c r="E72" i="1"/>
  <c r="E70" i="1"/>
  <c r="E68" i="1"/>
  <c r="E66" i="1"/>
  <c r="E64" i="1"/>
  <c r="J90" i="1"/>
  <c r="I90" i="1"/>
  <c r="H90" i="1"/>
  <c r="G90" i="1"/>
  <c r="J89" i="1"/>
  <c r="I89" i="1"/>
  <c r="H89" i="1"/>
  <c r="H88" i="1" s="1"/>
  <c r="G89" i="1"/>
  <c r="J78" i="1"/>
  <c r="I78" i="1"/>
  <c r="H78" i="1"/>
  <c r="G78" i="1"/>
  <c r="J77" i="1"/>
  <c r="I77" i="1"/>
  <c r="H77" i="1"/>
  <c r="G77" i="1"/>
  <c r="J74" i="1"/>
  <c r="I74" i="1"/>
  <c r="H74" i="1"/>
  <c r="G74" i="1"/>
  <c r="J73" i="1"/>
  <c r="I73" i="1"/>
  <c r="H73" i="1"/>
  <c r="G73" i="1"/>
  <c r="J70" i="1"/>
  <c r="I70" i="1"/>
  <c r="H70" i="1"/>
  <c r="G70" i="1"/>
  <c r="J69" i="1"/>
  <c r="I69" i="1"/>
  <c r="H69" i="1"/>
  <c r="G69" i="1"/>
  <c r="J66" i="1"/>
  <c r="I66" i="1"/>
  <c r="H66" i="1"/>
  <c r="G66" i="1"/>
  <c r="J65" i="1"/>
  <c r="I65" i="1"/>
  <c r="H65" i="1"/>
  <c r="G65" i="1"/>
  <c r="J94" i="1"/>
  <c r="I94" i="1"/>
  <c r="H94" i="1"/>
  <c r="G94" i="1"/>
  <c r="J93" i="1"/>
  <c r="I93" i="1"/>
  <c r="H93" i="1"/>
  <c r="G93" i="1"/>
  <c r="G92" i="1" l="1"/>
  <c r="G64" i="1"/>
  <c r="G72" i="1"/>
  <c r="G88" i="1"/>
  <c r="H92" i="1"/>
  <c r="I76" i="1"/>
  <c r="J64" i="1"/>
  <c r="J72" i="1"/>
  <c r="J76" i="1"/>
  <c r="J88" i="1"/>
  <c r="G76" i="1"/>
  <c r="I88" i="1"/>
  <c r="I72" i="1"/>
  <c r="I64" i="1"/>
  <c r="J68" i="1"/>
  <c r="I68" i="1"/>
  <c r="G68" i="1"/>
  <c r="I92" i="1"/>
  <c r="J92" i="1"/>
  <c r="H76" i="1"/>
  <c r="H72" i="1"/>
  <c r="H68" i="1"/>
  <c r="H64" i="1"/>
  <c r="M84" i="1"/>
  <c r="M80" i="1"/>
  <c r="F94" i="1"/>
  <c r="M94" i="1" s="1"/>
  <c r="F93" i="1"/>
  <c r="M90" i="1"/>
  <c r="F89" i="1"/>
  <c r="F88" i="1" s="1"/>
  <c r="F78" i="1"/>
  <c r="M78" i="1" s="1"/>
  <c r="F77" i="1"/>
  <c r="F74" i="1"/>
  <c r="M74" i="1" s="1"/>
  <c r="F73" i="1"/>
  <c r="F70" i="1"/>
  <c r="F69" i="1"/>
  <c r="F65" i="1"/>
  <c r="F66" i="1"/>
  <c r="E69" i="1"/>
  <c r="E73" i="1"/>
  <c r="E77" i="1"/>
  <c r="E89" i="1"/>
  <c r="E93" i="1"/>
  <c r="J96" i="1" l="1"/>
  <c r="F92" i="1"/>
  <c r="M92" i="1" s="1"/>
  <c r="G96" i="1"/>
  <c r="F72" i="1"/>
  <c r="M72" i="1" s="1"/>
  <c r="F64" i="1"/>
  <c r="I96" i="1"/>
  <c r="F68" i="1"/>
  <c r="F76" i="1"/>
  <c r="M76" i="1" s="1"/>
  <c r="H96" i="1"/>
  <c r="M88" i="1"/>
  <c r="M93" i="1"/>
  <c r="M89" i="1"/>
  <c r="M77" i="1"/>
  <c r="M73" i="1"/>
  <c r="M66" i="1"/>
  <c r="M65" i="1"/>
  <c r="C92" i="1"/>
  <c r="C88" i="1"/>
  <c r="C76" i="1"/>
  <c r="C72" i="1"/>
  <c r="C68" i="1"/>
  <c r="C64" i="1"/>
  <c r="C8" i="2"/>
  <c r="F96" i="1" l="1"/>
  <c r="M64" i="1"/>
  <c r="M69" i="1"/>
  <c r="M70" i="1"/>
  <c r="M68" i="1"/>
  <c r="M96" i="1" l="1"/>
  <c r="B27" i="2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E65" i="1"/>
  <c r="G16" i="1"/>
  <c r="H16" i="1" l="1"/>
  <c r="G63" i="1"/>
  <c r="I16" i="1" l="1"/>
  <c r="H63" i="1"/>
  <c r="J16" i="1" l="1"/>
  <c r="I63" i="1"/>
  <c r="J63" i="1" l="1"/>
  <c r="K16" i="1"/>
  <c r="L16" i="1" s="1"/>
</calcChain>
</file>

<file path=xl/comments1.xml><?xml version="1.0" encoding="utf-8"?>
<comments xmlns="http://schemas.openxmlformats.org/spreadsheetml/2006/main">
  <authors>
    <author>Lykke Ilg</author>
    <author>Hans-Christian Køie Poulsen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>Udfyldes når "Startår" er valgt /  Filled in when "Starting year" is chosen</t>
        </r>
      </text>
    </comment>
    <comment ref="D17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5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9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33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37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1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5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9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53" authorId="1" shapeId="0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</commentList>
</comments>
</file>

<file path=xl/sharedStrings.xml><?xml version="1.0" encoding="utf-8"?>
<sst xmlns="http://schemas.openxmlformats.org/spreadsheetml/2006/main" count="85" uniqueCount="49">
  <si>
    <t>Stilling</t>
  </si>
  <si>
    <t>professor</t>
  </si>
  <si>
    <t>Bevillingsgiver</t>
  </si>
  <si>
    <t>Carlsberg</t>
  </si>
  <si>
    <t>DSF</t>
  </si>
  <si>
    <t>ERC</t>
  </si>
  <si>
    <t>HERA</t>
  </si>
  <si>
    <t>Marie Curie</t>
  </si>
  <si>
    <t>Velux</t>
  </si>
  <si>
    <t>Startår</t>
  </si>
  <si>
    <t>Satser 2013</t>
  </si>
  <si>
    <t>Startdato (udfyldes automatisk)</t>
  </si>
  <si>
    <t>Stilling automatisk hentet fra ovenstående skema</t>
  </si>
  <si>
    <t>TOTAL</t>
  </si>
  <si>
    <t>Navn (hentes automatisk ovenfra):</t>
  </si>
  <si>
    <t>Totaler:</t>
  </si>
  <si>
    <t>Løn beregnes automatisk fra bemandingsplan og stillingskategorier</t>
  </si>
  <si>
    <t>Total</t>
  </si>
  <si>
    <t>lektor / asso. professor</t>
  </si>
  <si>
    <t>adjunkt / assi. professor</t>
  </si>
  <si>
    <t>ph.d. / PhD</t>
  </si>
  <si>
    <t>postdoc</t>
  </si>
  <si>
    <t>studentermedhjælp / student assistant</t>
  </si>
  <si>
    <t>videnskabelig assistent / scientific assistant</t>
  </si>
  <si>
    <t>Vælg kategori / Choose category</t>
  </si>
  <si>
    <r>
      <t xml:space="preserve">Hovedansøger / </t>
    </r>
    <r>
      <rPr>
        <b/>
        <i/>
        <sz val="11"/>
        <color theme="1"/>
        <rFont val="Calibri"/>
        <family val="2"/>
        <scheme val="minor"/>
      </rPr>
      <t>Main applicant</t>
    </r>
    <r>
      <rPr>
        <b/>
        <sz val="11"/>
        <color theme="1"/>
        <rFont val="Calibri"/>
        <family val="2"/>
        <scheme val="minor"/>
      </rPr>
      <t>:</t>
    </r>
  </si>
  <si>
    <r>
      <t xml:space="preserve">Ansøgers e-mail / </t>
    </r>
    <r>
      <rPr>
        <b/>
        <i/>
        <sz val="11"/>
        <color theme="1"/>
        <rFont val="Calibri"/>
        <family val="2"/>
        <scheme val="minor"/>
      </rPr>
      <t>Applicant E-mail</t>
    </r>
    <r>
      <rPr>
        <b/>
        <sz val="11"/>
        <color theme="1"/>
        <rFont val="Calibri"/>
        <family val="2"/>
        <scheme val="minor"/>
      </rPr>
      <t>:</t>
    </r>
  </si>
  <si>
    <r>
      <t xml:space="preserve">Institut / </t>
    </r>
    <r>
      <rPr>
        <b/>
        <i/>
        <sz val="11"/>
        <color theme="1"/>
        <rFont val="Calibri"/>
        <family val="2"/>
        <scheme val="minor"/>
      </rPr>
      <t>Department</t>
    </r>
    <r>
      <rPr>
        <b/>
        <sz val="11"/>
        <color theme="1"/>
        <rFont val="Calibri"/>
        <family val="2"/>
        <scheme val="minor"/>
      </rPr>
      <t>:</t>
    </r>
  </si>
  <si>
    <r>
      <t xml:space="preserve">Projektstart / </t>
    </r>
    <r>
      <rPr>
        <b/>
        <i/>
        <sz val="11"/>
        <color theme="1"/>
        <rFont val="Calibri"/>
        <family val="2"/>
        <scheme val="minor"/>
      </rPr>
      <t>Project Start Date</t>
    </r>
    <r>
      <rPr>
        <b/>
        <sz val="11"/>
        <color theme="1"/>
        <rFont val="Calibri"/>
        <family val="2"/>
        <scheme val="minor"/>
      </rPr>
      <t>:</t>
    </r>
  </si>
  <si>
    <r>
      <t xml:space="preserve">Varighed / </t>
    </r>
    <r>
      <rPr>
        <b/>
        <i/>
        <sz val="11"/>
        <color theme="1"/>
        <rFont val="Calibri"/>
        <family val="2"/>
        <scheme val="minor"/>
      </rPr>
      <t>Project Duration</t>
    </r>
    <r>
      <rPr>
        <b/>
        <sz val="11"/>
        <color theme="1"/>
        <rFont val="Calibri"/>
        <family val="2"/>
        <scheme val="minor"/>
      </rPr>
      <t>:</t>
    </r>
  </si>
  <si>
    <r>
      <t xml:space="preserve">Opslag / </t>
    </r>
    <r>
      <rPr>
        <b/>
        <i/>
        <sz val="11"/>
        <color theme="1"/>
        <rFont val="Calibri"/>
        <family val="2"/>
        <scheme val="minor"/>
      </rPr>
      <t>Call</t>
    </r>
    <r>
      <rPr>
        <b/>
        <sz val="11"/>
        <color theme="1"/>
        <rFont val="Calibri"/>
        <family val="2"/>
        <scheme val="minor"/>
      </rPr>
      <t>:</t>
    </r>
  </si>
  <si>
    <r>
      <t xml:space="preserve">Er dette en genindsendelse? / 
</t>
    </r>
    <r>
      <rPr>
        <b/>
        <i/>
        <sz val="11"/>
        <color theme="1"/>
        <rFont val="Calibri"/>
        <family val="2"/>
        <scheme val="minor"/>
      </rPr>
      <t>Is this a resubmission?</t>
    </r>
  </si>
  <si>
    <r>
      <t xml:space="preserve">Emneord (på engelsk) /  
</t>
    </r>
    <r>
      <rPr>
        <b/>
        <i/>
        <sz val="11"/>
        <color theme="1"/>
        <rFont val="Calibri"/>
        <family val="2"/>
        <scheme val="minor"/>
      </rPr>
      <t>Keywords (in English)</t>
    </r>
  </si>
  <si>
    <r>
      <t xml:space="preserve">Bevillingsgiver - vælg fra rulleliste - eller indtast navn, hvis ikke på liste /
</t>
    </r>
    <r>
      <rPr>
        <b/>
        <i/>
        <sz val="11"/>
        <color theme="1"/>
        <rFont val="Calibri"/>
        <family val="2"/>
        <scheme val="minor"/>
      </rPr>
      <t>Funding body - choose from the list or enter new fund</t>
    </r>
  </si>
  <si>
    <r>
      <t xml:space="preserve">Startår - vælg fra rulleliste / </t>
    </r>
    <r>
      <rPr>
        <b/>
        <i/>
        <sz val="11"/>
        <color theme="1"/>
        <rFont val="Calibri"/>
        <family val="2"/>
        <scheme val="minor"/>
      </rPr>
      <t>Starting year - choose from the list</t>
    </r>
  </si>
  <si>
    <r>
      <t xml:space="preserve">Finansieringskilde /
</t>
    </r>
    <r>
      <rPr>
        <b/>
        <i/>
        <sz val="12"/>
        <color theme="1"/>
        <rFont val="Calibri"/>
        <family val="2"/>
      </rPr>
      <t>Source of financing</t>
    </r>
  </si>
  <si>
    <r>
      <t xml:space="preserve">Antal måneder pr år fra bevillingsgiver og eventuel medfinansiering (HUM institut eller 3. part) til hver enkelt medarbejder /
</t>
    </r>
    <r>
      <rPr>
        <b/>
        <i/>
        <sz val="12"/>
        <color theme="1"/>
        <rFont val="Calibri"/>
        <family val="2"/>
        <scheme val="minor"/>
      </rPr>
      <t xml:space="preserve">Number of months per year from funding body and potential co-financing (HUM Department or other) for each employee </t>
    </r>
  </si>
  <si>
    <r>
      <t xml:space="preserve">Startdato / 
</t>
    </r>
    <r>
      <rPr>
        <b/>
        <i/>
        <sz val="11"/>
        <color theme="1"/>
        <rFont val="Calibri"/>
        <family val="2"/>
      </rPr>
      <t>Start date</t>
    </r>
  </si>
  <si>
    <r>
      <t xml:space="preserve">Stilling - vælg fra rulleliste eller overskriv hvis en relevante titel mangler / 
</t>
    </r>
    <r>
      <rPr>
        <b/>
        <i/>
        <sz val="11"/>
        <color theme="1"/>
        <rFont val="Calibri"/>
        <family val="2"/>
      </rPr>
      <t>Position - choose from the list or overwrite in case a relevant title is missing</t>
    </r>
  </si>
  <si>
    <r>
      <t xml:space="preserve">Navn / </t>
    </r>
    <r>
      <rPr>
        <b/>
        <i/>
        <sz val="11"/>
        <color theme="1"/>
        <rFont val="Calibri"/>
        <family val="2"/>
      </rPr>
      <t>Name</t>
    </r>
    <r>
      <rPr>
        <b/>
        <sz val="11"/>
        <color theme="1"/>
        <rFont val="Calibri"/>
        <family val="2"/>
      </rPr>
      <t>:</t>
    </r>
  </si>
  <si>
    <r>
      <t xml:space="preserve">Vælg kategori / </t>
    </r>
    <r>
      <rPr>
        <i/>
        <sz val="11"/>
        <color theme="1"/>
        <rFont val="Calibri"/>
        <family val="2"/>
      </rPr>
      <t>Choose category</t>
    </r>
  </si>
  <si>
    <r>
      <t xml:space="preserve">3. part / </t>
    </r>
    <r>
      <rPr>
        <i/>
        <sz val="11"/>
        <color theme="1"/>
        <rFont val="Calibri"/>
        <family val="2"/>
      </rPr>
      <t>other</t>
    </r>
  </si>
  <si>
    <r>
      <t xml:space="preserve">Projekttitel / </t>
    </r>
    <r>
      <rPr>
        <b/>
        <i/>
        <sz val="11"/>
        <color theme="1"/>
        <rFont val="Calibri"/>
        <family val="2"/>
        <scheme val="minor"/>
      </rPr>
      <t>Project Title</t>
    </r>
    <r>
      <rPr>
        <b/>
        <sz val="11"/>
        <color theme="1"/>
        <rFont val="Calibri"/>
        <family val="2"/>
        <scheme val="minor"/>
      </rPr>
      <t>:</t>
    </r>
  </si>
  <si>
    <t>FKK</t>
  </si>
  <si>
    <t>FSE</t>
  </si>
  <si>
    <r>
      <t>Inst /</t>
    </r>
    <r>
      <rPr>
        <i/>
        <sz val="11"/>
        <color theme="1"/>
        <rFont val="Calibri"/>
        <family val="2"/>
      </rPr>
      <t xml:space="preserve"> Dept</t>
    </r>
  </si>
  <si>
    <r>
      <t xml:space="preserve">BEMANDING - Projektansatte / 
</t>
    </r>
    <r>
      <rPr>
        <b/>
        <i/>
        <sz val="12"/>
        <color theme="1"/>
        <rFont val="Calibri"/>
        <family val="2"/>
      </rPr>
      <t xml:space="preserve">STAFFING - Project employees </t>
    </r>
  </si>
  <si>
    <t>LØN Projektansatte</t>
  </si>
  <si>
    <t>Budgetteret løn fra bevillingsgiver og eventuel medfinansiering (Institut) til hver enkelt medarbejder, der ønskes ansat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</si>
</sst>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0" xfId="0" applyFont="1" applyBorder="1"/>
    <xf numFmtId="0" fontId="0" fillId="0" borderId="9" xfId="0" applyBorder="1"/>
    <xf numFmtId="0" fontId="0" fillId="0" borderId="13" xfId="0" applyBorder="1"/>
    <xf numFmtId="0" fontId="0" fillId="0" borderId="0" xfId="0" applyBorder="1"/>
    <xf numFmtId="164" fontId="6" fillId="0" borderId="9" xfId="0" applyNumberFormat="1" applyFont="1" applyBorder="1"/>
    <xf numFmtId="0" fontId="0" fillId="0" borderId="0" xfId="0" applyAlignment="1">
      <alignment horizont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3" fillId="6" borderId="7" xfId="0" applyFont="1" applyFill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</xf>
    <xf numFmtId="3" fontId="4" fillId="2" borderId="3" xfId="0" applyNumberFormat="1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horizontal="center" vertical="center"/>
    </xf>
    <xf numFmtId="3" fontId="5" fillId="0" borderId="23" xfId="0" applyNumberFormat="1" applyFont="1" applyFill="1" applyBorder="1" applyAlignment="1" applyProtection="1">
      <alignment horizontal="center" vertical="center"/>
    </xf>
    <xf numFmtId="3" fontId="5" fillId="0" borderId="12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0" fillId="5" borderId="0" xfId="0" applyNumberFormat="1" applyFill="1" applyBorder="1" applyAlignment="1" applyProtection="1">
      <alignment horizontal="center" vertical="center"/>
    </xf>
    <xf numFmtId="3" fontId="4" fillId="4" borderId="3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</xf>
    <xf numFmtId="0" fontId="1" fillId="3" borderId="47" xfId="0" applyFont="1" applyFill="1" applyBorder="1" applyAlignment="1" applyProtection="1">
      <alignment horizontal="left"/>
      <protection locked="0"/>
    </xf>
    <xf numFmtId="0" fontId="1" fillId="3" borderId="46" xfId="0" applyFont="1" applyFill="1" applyBorder="1" applyAlignment="1" applyProtection="1">
      <alignment horizontal="left"/>
      <protection locked="0"/>
    </xf>
    <xf numFmtId="14" fontId="1" fillId="3" borderId="47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35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3" fontId="4" fillId="2" borderId="51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1" fillId="6" borderId="45" xfId="0" applyFont="1" applyFill="1" applyBorder="1" applyProtection="1"/>
    <xf numFmtId="0" fontId="1" fillId="6" borderId="42" xfId="0" applyFont="1" applyFill="1" applyBorder="1" applyProtection="1"/>
    <xf numFmtId="0" fontId="1" fillId="6" borderId="38" xfId="0" applyFont="1" applyFill="1" applyBorder="1" applyProtection="1"/>
    <xf numFmtId="0" fontId="1" fillId="6" borderId="4" xfId="0" applyFont="1" applyFill="1" applyBorder="1" applyAlignment="1" applyProtection="1">
      <alignment wrapText="1"/>
    </xf>
    <xf numFmtId="0" fontId="14" fillId="0" borderId="0" xfId="0" applyFont="1" applyProtection="1"/>
    <xf numFmtId="0" fontId="14" fillId="0" borderId="0" xfId="0" applyFont="1" applyAlignment="1" applyProtection="1">
      <alignment vertical="top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3" fontId="4" fillId="0" borderId="40" xfId="0" applyNumberFormat="1" applyFont="1" applyFill="1" applyBorder="1" applyAlignment="1" applyProtection="1">
      <alignment horizontal="center" vertical="center"/>
    </xf>
    <xf numFmtId="3" fontId="5" fillId="0" borderId="52" xfId="0" applyNumberFormat="1" applyFont="1" applyFill="1" applyBorder="1" applyAlignment="1" applyProtection="1">
      <alignment horizontal="center" vertical="center"/>
    </xf>
    <xf numFmtId="3" fontId="5" fillId="0" borderId="55" xfId="0" applyNumberFormat="1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165" fontId="5" fillId="0" borderId="19" xfId="0" applyNumberFormat="1" applyFont="1" applyFill="1" applyBorder="1" applyAlignment="1" applyProtection="1">
      <alignment horizontal="center" vertical="center"/>
      <protection locked="0"/>
    </xf>
    <xf numFmtId="165" fontId="5" fillId="0" borderId="20" xfId="0" applyNumberFormat="1" applyFont="1" applyFill="1" applyBorder="1" applyAlignment="1" applyProtection="1">
      <alignment horizontal="center" vertical="center"/>
      <protection locked="0"/>
    </xf>
    <xf numFmtId="165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wrapText="1"/>
    </xf>
    <xf numFmtId="0" fontId="1" fillId="6" borderId="40" xfId="0" applyFont="1" applyFill="1" applyBorder="1" applyAlignment="1" applyProtection="1">
      <alignment horizontal="center"/>
    </xf>
    <xf numFmtId="0" fontId="1" fillId="6" borderId="4" xfId="0" applyFont="1" applyFill="1" applyBorder="1" applyAlignment="1" applyProtection="1">
      <alignment horizontal="center"/>
    </xf>
    <xf numFmtId="0" fontId="1" fillId="6" borderId="41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/>
      <protection locked="0"/>
    </xf>
    <xf numFmtId="0" fontId="1" fillId="3" borderId="4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wrapText="1"/>
    </xf>
    <xf numFmtId="0" fontId="1" fillId="0" borderId="25" xfId="0" applyFont="1" applyBorder="1" applyAlignment="1" applyProtection="1">
      <alignment wrapText="1"/>
    </xf>
    <xf numFmtId="0" fontId="1" fillId="0" borderId="26" xfId="0" applyFont="1" applyBorder="1" applyAlignment="1" applyProtection="1">
      <alignment wrapText="1"/>
    </xf>
    <xf numFmtId="0" fontId="1" fillId="0" borderId="49" xfId="0" applyFont="1" applyBorder="1" applyAlignment="1" applyProtection="1">
      <alignment wrapText="1"/>
    </xf>
    <xf numFmtId="0" fontId="1" fillId="0" borderId="33" xfId="0" applyFont="1" applyBorder="1" applyAlignment="1" applyProtection="1">
      <alignment wrapText="1"/>
    </xf>
    <xf numFmtId="0" fontId="1" fillId="0" borderId="50" xfId="0" applyFont="1" applyBorder="1" applyAlignment="1" applyProtection="1">
      <alignment wrapText="1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7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14" fontId="5" fillId="0" borderId="19" xfId="0" applyNumberFormat="1" applyFont="1" applyFill="1" applyBorder="1" applyAlignment="1" applyProtection="1">
      <alignment horizontal="center" vertical="center"/>
    </xf>
    <xf numFmtId="14" fontId="5" fillId="0" borderId="20" xfId="0" applyNumberFormat="1" applyFont="1" applyFill="1" applyBorder="1" applyAlignment="1" applyProtection="1">
      <alignment horizontal="center" vertical="center"/>
    </xf>
    <xf numFmtId="14" fontId="5" fillId="0" borderId="22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6" borderId="6" xfId="0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</xf>
    <xf numFmtId="14" fontId="5" fillId="0" borderId="11" xfId="0" applyNumberFormat="1" applyFont="1" applyFill="1" applyBorder="1" applyAlignment="1" applyProtection="1">
      <alignment horizontal="center" vertical="center"/>
    </xf>
    <xf numFmtId="14" fontId="5" fillId="0" borderId="1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97"/>
  <sheetViews>
    <sheetView showGridLines="0" tabSelected="1" zoomScaleNormal="100" workbookViewId="0">
      <selection activeCell="D3" sqref="D3:E3"/>
    </sheetView>
  </sheetViews>
  <sheetFormatPr defaultColWidth="9.1796875" defaultRowHeight="14.5" outlineLevelRow="1" x14ac:dyDescent="0.35"/>
  <cols>
    <col min="1" max="1" width="4.453125" style="13" customWidth="1"/>
    <col min="2" max="2" width="37" style="13" customWidth="1"/>
    <col min="3" max="3" width="38.81640625" style="13" customWidth="1"/>
    <col min="4" max="4" width="11.1796875" style="13" customWidth="1"/>
    <col min="5" max="5" width="21" style="14" customWidth="1"/>
    <col min="6" max="6" width="11.26953125" style="13" customWidth="1"/>
    <col min="7" max="9" width="10.81640625" style="13" customWidth="1"/>
    <col min="10" max="12" width="11" style="13" customWidth="1"/>
    <col min="13" max="13" width="14.26953125" style="13" customWidth="1"/>
    <col min="14" max="16384" width="9.1796875" style="13"/>
  </cols>
  <sheetData>
    <row r="1" spans="2:13" ht="15" thickBot="1" x14ac:dyDescent="0.4"/>
    <row r="2" spans="2:13" ht="30.75" customHeight="1" x14ac:dyDescent="0.35">
      <c r="B2" s="72" t="s">
        <v>33</v>
      </c>
      <c r="C2" s="73"/>
      <c r="D2" s="82"/>
      <c r="E2" s="83"/>
      <c r="F2" s="56" t="str">
        <f>IF(D2="","*","")</f>
        <v>*</v>
      </c>
      <c r="G2"/>
      <c r="H2"/>
    </row>
    <row r="3" spans="2:13" ht="15" thickBot="1" x14ac:dyDescent="0.4">
      <c r="B3" s="74" t="s">
        <v>34</v>
      </c>
      <c r="C3" s="75"/>
      <c r="D3" s="84"/>
      <c r="E3" s="85"/>
      <c r="F3" s="56" t="str">
        <f>IF(D3="","*","")</f>
        <v>*</v>
      </c>
      <c r="G3" s="12"/>
      <c r="H3" s="12"/>
    </row>
    <row r="4" spans="2:13" ht="16.5" customHeight="1" thickBot="1" x14ac:dyDescent="0.4">
      <c r="B4" s="15"/>
      <c r="C4" s="15"/>
    </row>
    <row r="5" spans="2:13" ht="15" thickBot="1" x14ac:dyDescent="0.4">
      <c r="B5" s="51" t="s">
        <v>42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</row>
    <row r="6" spans="2:13" ht="15" thickBot="1" x14ac:dyDescent="0.4"/>
    <row r="7" spans="2:13" ht="15.75" customHeight="1" x14ac:dyDescent="0.35">
      <c r="B7" s="52" t="s">
        <v>25</v>
      </c>
      <c r="C7" s="43"/>
      <c r="D7" s="55" t="str">
        <f>IF(PerName="","*","")</f>
        <v>*</v>
      </c>
      <c r="E7" s="86" t="s">
        <v>32</v>
      </c>
      <c r="F7" s="87"/>
      <c r="G7" s="88"/>
      <c r="H7"/>
    </row>
    <row r="8" spans="2:13" x14ac:dyDescent="0.35">
      <c r="B8" s="53" t="s">
        <v>26</v>
      </c>
      <c r="C8" s="42"/>
      <c r="D8" s="55" t="str">
        <f>IF(PerEmail="","*","")</f>
        <v>*</v>
      </c>
      <c r="E8" s="89"/>
      <c r="F8" s="90"/>
      <c r="G8" s="91"/>
    </row>
    <row r="9" spans="2:13" x14ac:dyDescent="0.35">
      <c r="B9" s="53" t="s">
        <v>27</v>
      </c>
      <c r="C9" s="42"/>
      <c r="D9" s="55" t="str">
        <f>IF(PerDepartment="","*","")</f>
        <v>*</v>
      </c>
      <c r="E9" s="94"/>
      <c r="F9" s="95"/>
      <c r="G9" s="96"/>
    </row>
    <row r="10" spans="2:13" x14ac:dyDescent="0.35">
      <c r="B10" s="53" t="s">
        <v>28</v>
      </c>
      <c r="C10" s="42"/>
      <c r="E10" s="94"/>
      <c r="F10" s="95"/>
      <c r="G10" s="96"/>
    </row>
    <row r="11" spans="2:13" x14ac:dyDescent="0.35">
      <c r="B11" s="53" t="s">
        <v>29</v>
      </c>
      <c r="C11" s="44"/>
      <c r="E11" s="94"/>
      <c r="F11" s="95"/>
      <c r="G11" s="96"/>
    </row>
    <row r="12" spans="2:13" x14ac:dyDescent="0.35">
      <c r="B12" s="53" t="s">
        <v>30</v>
      </c>
      <c r="C12" s="42"/>
      <c r="E12" s="94"/>
      <c r="F12" s="95"/>
      <c r="G12" s="96"/>
    </row>
    <row r="13" spans="2:13" ht="29.5" thickBot="1" x14ac:dyDescent="0.4">
      <c r="B13" s="54" t="s">
        <v>31</v>
      </c>
      <c r="C13" s="40"/>
      <c r="D13" s="55" t="str">
        <f>IF(Resubmission="","*","")</f>
        <v>*</v>
      </c>
      <c r="E13" s="106"/>
      <c r="F13" s="107"/>
      <c r="G13" s="108"/>
      <c r="H13"/>
    </row>
    <row r="14" spans="2:13" ht="15" thickBot="1" x14ac:dyDescent="0.4"/>
    <row r="15" spans="2:13" ht="63" customHeight="1" thickBot="1" x14ac:dyDescent="0.4">
      <c r="B15" s="115" t="s">
        <v>46</v>
      </c>
      <c r="C15" s="70"/>
      <c r="D15" s="71"/>
      <c r="E15" s="41" t="s">
        <v>35</v>
      </c>
      <c r="F15" s="112" t="s">
        <v>36</v>
      </c>
      <c r="G15" s="113"/>
      <c r="H15" s="113"/>
      <c r="I15" s="113"/>
      <c r="J15" s="113"/>
      <c r="K15" s="113"/>
      <c r="L15" s="113"/>
      <c r="M15" s="114"/>
    </row>
    <row r="16" spans="2:13" ht="58.5" thickBot="1" x14ac:dyDescent="0.4">
      <c r="B16" s="17" t="s">
        <v>39</v>
      </c>
      <c r="C16" s="18" t="s">
        <v>38</v>
      </c>
      <c r="D16" s="49" t="s">
        <v>37</v>
      </c>
      <c r="E16" s="50"/>
      <c r="F16" s="19">
        <f>IF(D3="",1,D3)</f>
        <v>1</v>
      </c>
      <c r="G16" s="20">
        <f t="shared" ref="G16:L16" si="0">F16+1</f>
        <v>2</v>
      </c>
      <c r="H16" s="20">
        <f t="shared" si="0"/>
        <v>3</v>
      </c>
      <c r="I16" s="20">
        <f t="shared" si="0"/>
        <v>4</v>
      </c>
      <c r="J16" s="20">
        <f t="shared" si="0"/>
        <v>5</v>
      </c>
      <c r="K16" s="20">
        <f t="shared" si="0"/>
        <v>6</v>
      </c>
      <c r="L16" s="20">
        <f t="shared" si="0"/>
        <v>7</v>
      </c>
      <c r="M16" s="21" t="s">
        <v>13</v>
      </c>
    </row>
    <row r="17" spans="2:13" ht="15" thickBot="1" x14ac:dyDescent="0.4">
      <c r="B17" s="79" t="str">
        <f>IF(PerName="","",PerName)</f>
        <v/>
      </c>
      <c r="C17" s="76" t="s">
        <v>40</v>
      </c>
      <c r="D17" s="65"/>
      <c r="E17" s="22" t="s">
        <v>17</v>
      </c>
      <c r="F17" s="23" t="str">
        <f>IF(SUM(F18:F20)=0,"",SUM(F18:F20))</f>
        <v/>
      </c>
      <c r="G17" s="23" t="str">
        <f t="shared" ref="G17:I17" si="1">IF(SUM(G18:G20)=0,"",SUM(G18:G20))</f>
        <v/>
      </c>
      <c r="H17" s="23" t="str">
        <f t="shared" si="1"/>
        <v/>
      </c>
      <c r="I17" s="23" t="str">
        <f t="shared" si="1"/>
        <v/>
      </c>
      <c r="J17" s="23" t="str">
        <f>IF(SUM(J18:J20)=0,"",SUM(J18:J20))</f>
        <v/>
      </c>
      <c r="K17" s="23" t="str">
        <f>IF(SUM(K18:K20)=0,"",SUM(K18:K20))</f>
        <v/>
      </c>
      <c r="L17" s="23" t="str">
        <f>IF(SUM(L18:L20)=0,"",SUM(L18:L20))</f>
        <v/>
      </c>
      <c r="M17" s="24">
        <f>SUM(F17:L17)</f>
        <v>0</v>
      </c>
    </row>
    <row r="18" spans="2:13" ht="15" thickBot="1" x14ac:dyDescent="0.4">
      <c r="B18" s="80"/>
      <c r="C18" s="77"/>
      <c r="D18" s="66"/>
      <c r="E18" s="25" t="str">
        <f>IF($D$2=0,"Fond / Fund",$D$2)</f>
        <v>Fond / Fund</v>
      </c>
      <c r="F18" s="7"/>
      <c r="G18" s="8"/>
      <c r="H18" s="8"/>
      <c r="I18" s="8"/>
      <c r="J18" s="8"/>
      <c r="K18" s="57"/>
      <c r="L18" s="57"/>
      <c r="M18" s="24">
        <f t="shared" ref="M18:M56" si="2">SUM(F18:L18)</f>
        <v>0</v>
      </c>
    </row>
    <row r="19" spans="2:13" ht="15" thickBot="1" x14ac:dyDescent="0.4">
      <c r="B19" s="80"/>
      <c r="C19" s="77"/>
      <c r="D19" s="66"/>
      <c r="E19" s="26" t="str">
        <f>IF(PerDepartment="","",PerDepartment)</f>
        <v/>
      </c>
      <c r="F19" s="7"/>
      <c r="G19" s="8"/>
      <c r="H19" s="8"/>
      <c r="I19" s="8"/>
      <c r="J19" s="8"/>
      <c r="K19" s="57"/>
      <c r="L19" s="57"/>
      <c r="M19" s="24">
        <f t="shared" si="2"/>
        <v>0</v>
      </c>
    </row>
    <row r="20" spans="2:13" ht="15" thickBot="1" x14ac:dyDescent="0.4">
      <c r="B20" s="81"/>
      <c r="C20" s="78"/>
      <c r="D20" s="67"/>
      <c r="E20" s="46" t="s">
        <v>41</v>
      </c>
      <c r="F20" s="10"/>
      <c r="G20" s="11"/>
      <c r="H20" s="11"/>
      <c r="I20" s="11"/>
      <c r="J20" s="11"/>
      <c r="K20" s="58"/>
      <c r="L20" s="58"/>
      <c r="M20" s="24">
        <f t="shared" si="2"/>
        <v>0</v>
      </c>
    </row>
    <row r="21" spans="2:13" ht="15" thickBot="1" x14ac:dyDescent="0.4">
      <c r="B21" s="116"/>
      <c r="C21" s="76" t="s">
        <v>40</v>
      </c>
      <c r="D21" s="65"/>
      <c r="E21" s="22" t="s">
        <v>17</v>
      </c>
      <c r="F21" s="23" t="str">
        <f t="shared" ref="F21:J21" si="3">IF(SUM(F22:F24)=0,"",SUM(F22:F24))</f>
        <v/>
      </c>
      <c r="G21" s="23" t="str">
        <f t="shared" si="3"/>
        <v/>
      </c>
      <c r="H21" s="23" t="str">
        <f t="shared" si="3"/>
        <v/>
      </c>
      <c r="I21" s="23" t="str">
        <f t="shared" si="3"/>
        <v/>
      </c>
      <c r="J21" s="23" t="str">
        <f t="shared" si="3"/>
        <v/>
      </c>
      <c r="K21" s="23" t="str">
        <f t="shared" ref="K21:L21" si="4">IF(SUM(K22:K24)=0,"",SUM(K22:K24))</f>
        <v/>
      </c>
      <c r="L21" s="23" t="str">
        <f t="shared" si="4"/>
        <v/>
      </c>
      <c r="M21" s="24">
        <f t="shared" si="2"/>
        <v>0</v>
      </c>
    </row>
    <row r="22" spans="2:13" ht="15" thickBot="1" x14ac:dyDescent="0.4">
      <c r="B22" s="117"/>
      <c r="C22" s="77"/>
      <c r="D22" s="66"/>
      <c r="E22" s="25" t="str">
        <f>IF($D$2=0,"Fond / Fund",$D$2)</f>
        <v>Fond / Fund</v>
      </c>
      <c r="F22" s="7"/>
      <c r="G22" s="8"/>
      <c r="H22" s="8"/>
      <c r="I22" s="8"/>
      <c r="J22" s="8"/>
      <c r="K22" s="57"/>
      <c r="L22" s="57"/>
      <c r="M22" s="24">
        <f t="shared" si="2"/>
        <v>0</v>
      </c>
    </row>
    <row r="23" spans="2:13" ht="15" thickBot="1" x14ac:dyDescent="0.4">
      <c r="B23" s="117"/>
      <c r="C23" s="77"/>
      <c r="D23" s="66"/>
      <c r="E23" s="45" t="s">
        <v>45</v>
      </c>
      <c r="F23" s="7"/>
      <c r="G23" s="8"/>
      <c r="H23" s="8"/>
      <c r="I23" s="8"/>
      <c r="J23" s="8"/>
      <c r="K23" s="57"/>
      <c r="L23" s="57"/>
      <c r="M23" s="24">
        <f t="shared" si="2"/>
        <v>0</v>
      </c>
    </row>
    <row r="24" spans="2:13" ht="15" thickBot="1" x14ac:dyDescent="0.4">
      <c r="B24" s="118"/>
      <c r="C24" s="78"/>
      <c r="D24" s="67"/>
      <c r="E24" s="46" t="s">
        <v>41</v>
      </c>
      <c r="F24" s="10"/>
      <c r="G24" s="11"/>
      <c r="H24" s="11"/>
      <c r="I24" s="11"/>
      <c r="J24" s="11"/>
      <c r="K24" s="58"/>
      <c r="L24" s="58"/>
      <c r="M24" s="24">
        <f t="shared" si="2"/>
        <v>0</v>
      </c>
    </row>
    <row r="25" spans="2:13" ht="15" thickBot="1" x14ac:dyDescent="0.4">
      <c r="B25" s="116"/>
      <c r="C25" s="76" t="s">
        <v>40</v>
      </c>
      <c r="D25" s="65"/>
      <c r="E25" s="22" t="s">
        <v>17</v>
      </c>
      <c r="F25" s="23" t="str">
        <f t="shared" ref="F25:J25" si="5">IF(SUM(F26:F28)=0,"",SUM(F26:F28))</f>
        <v/>
      </c>
      <c r="G25" s="23" t="str">
        <f t="shared" si="5"/>
        <v/>
      </c>
      <c r="H25" s="23" t="str">
        <f t="shared" si="5"/>
        <v/>
      </c>
      <c r="I25" s="23" t="str">
        <f t="shared" si="5"/>
        <v/>
      </c>
      <c r="J25" s="23" t="str">
        <f t="shared" si="5"/>
        <v/>
      </c>
      <c r="K25" s="23" t="str">
        <f>IF(SUM(K26:K28)=0,"",SUM(K26:K28))</f>
        <v/>
      </c>
      <c r="L25" s="23" t="str">
        <f>IF(SUM(L26:L28)=0,"",SUM(L26:L28))</f>
        <v/>
      </c>
      <c r="M25" s="24">
        <f t="shared" si="2"/>
        <v>0</v>
      </c>
    </row>
    <row r="26" spans="2:13" ht="15" thickBot="1" x14ac:dyDescent="0.4">
      <c r="B26" s="117"/>
      <c r="C26" s="77"/>
      <c r="D26" s="66"/>
      <c r="E26" s="25" t="str">
        <f>IF($D$2=0,"Fond / Fund",$D$2)</f>
        <v>Fond / Fund</v>
      </c>
      <c r="F26" s="7"/>
      <c r="G26" s="8"/>
      <c r="H26" s="8"/>
      <c r="I26" s="8"/>
      <c r="J26" s="8"/>
      <c r="K26" s="57"/>
      <c r="L26" s="57"/>
      <c r="M26" s="24">
        <f t="shared" si="2"/>
        <v>0</v>
      </c>
    </row>
    <row r="27" spans="2:13" ht="15" thickBot="1" x14ac:dyDescent="0.4">
      <c r="B27" s="117"/>
      <c r="C27" s="77"/>
      <c r="D27" s="66"/>
      <c r="E27" s="45" t="s">
        <v>45</v>
      </c>
      <c r="F27" s="7"/>
      <c r="G27" s="8"/>
      <c r="H27" s="8"/>
      <c r="I27" s="8"/>
      <c r="J27" s="8"/>
      <c r="K27" s="57"/>
      <c r="L27" s="57"/>
      <c r="M27" s="24">
        <f t="shared" si="2"/>
        <v>0</v>
      </c>
    </row>
    <row r="28" spans="2:13" ht="15" thickBot="1" x14ac:dyDescent="0.4">
      <c r="B28" s="118"/>
      <c r="C28" s="78"/>
      <c r="D28" s="67"/>
      <c r="E28" s="46" t="s">
        <v>41</v>
      </c>
      <c r="F28" s="10"/>
      <c r="G28" s="11"/>
      <c r="H28" s="11"/>
      <c r="I28" s="11"/>
      <c r="J28" s="11"/>
      <c r="K28" s="58"/>
      <c r="L28" s="58"/>
      <c r="M28" s="24">
        <f t="shared" si="2"/>
        <v>0</v>
      </c>
    </row>
    <row r="29" spans="2:13" ht="15" thickBot="1" x14ac:dyDescent="0.4">
      <c r="B29" s="116"/>
      <c r="C29" s="76" t="s">
        <v>40</v>
      </c>
      <c r="D29" s="65"/>
      <c r="E29" s="22" t="s">
        <v>17</v>
      </c>
      <c r="F29" s="23" t="str">
        <f t="shared" ref="F29:J29" si="6">IF(SUM(F30:F32)=0,"",SUM(F30:F32))</f>
        <v/>
      </c>
      <c r="G29" s="23" t="str">
        <f t="shared" si="6"/>
        <v/>
      </c>
      <c r="H29" s="23" t="str">
        <f t="shared" si="6"/>
        <v/>
      </c>
      <c r="I29" s="23" t="str">
        <f t="shared" si="6"/>
        <v/>
      </c>
      <c r="J29" s="23" t="str">
        <f t="shared" si="6"/>
        <v/>
      </c>
      <c r="K29" s="23" t="str">
        <f t="shared" ref="K29:L29" si="7">IF(SUM(K30:K32)=0,"",SUM(K30:K32))</f>
        <v/>
      </c>
      <c r="L29" s="23" t="str">
        <f t="shared" si="7"/>
        <v/>
      </c>
      <c r="M29" s="24">
        <f t="shared" si="2"/>
        <v>0</v>
      </c>
    </row>
    <row r="30" spans="2:13" ht="15" thickBot="1" x14ac:dyDescent="0.4">
      <c r="B30" s="117"/>
      <c r="C30" s="77"/>
      <c r="D30" s="66"/>
      <c r="E30" s="25" t="str">
        <f>IF($D$2=0,"Fond / Fund",$D$2)</f>
        <v>Fond / Fund</v>
      </c>
      <c r="F30" s="7"/>
      <c r="G30" s="8"/>
      <c r="H30" s="8"/>
      <c r="I30" s="8"/>
      <c r="J30" s="8"/>
      <c r="K30" s="57"/>
      <c r="L30" s="57"/>
      <c r="M30" s="24">
        <f t="shared" si="2"/>
        <v>0</v>
      </c>
    </row>
    <row r="31" spans="2:13" ht="15" thickBot="1" x14ac:dyDescent="0.4">
      <c r="B31" s="117"/>
      <c r="C31" s="77"/>
      <c r="D31" s="66"/>
      <c r="E31" s="45" t="s">
        <v>45</v>
      </c>
      <c r="F31" s="7"/>
      <c r="G31" s="8"/>
      <c r="H31" s="8"/>
      <c r="I31" s="8"/>
      <c r="J31" s="8"/>
      <c r="K31" s="57"/>
      <c r="L31" s="57"/>
      <c r="M31" s="24">
        <f t="shared" si="2"/>
        <v>0</v>
      </c>
    </row>
    <row r="32" spans="2:13" ht="15" thickBot="1" x14ac:dyDescent="0.4">
      <c r="B32" s="118"/>
      <c r="C32" s="78"/>
      <c r="D32" s="67"/>
      <c r="E32" s="46" t="s">
        <v>41</v>
      </c>
      <c r="F32" s="10"/>
      <c r="G32" s="11"/>
      <c r="H32" s="11"/>
      <c r="I32" s="11"/>
      <c r="J32" s="11"/>
      <c r="K32" s="58"/>
      <c r="L32" s="58"/>
      <c r="M32" s="24">
        <f t="shared" si="2"/>
        <v>0</v>
      </c>
    </row>
    <row r="33" spans="2:13" ht="15" thickBot="1" x14ac:dyDescent="0.4">
      <c r="B33" s="116"/>
      <c r="C33" s="76" t="s">
        <v>40</v>
      </c>
      <c r="D33" s="65"/>
      <c r="E33" s="22" t="s">
        <v>17</v>
      </c>
      <c r="F33" s="23" t="str">
        <f t="shared" ref="F33:J33" si="8">IF(SUM(F34:F36)=0,"",SUM(F34:F36))</f>
        <v/>
      </c>
      <c r="G33" s="23" t="str">
        <f t="shared" si="8"/>
        <v/>
      </c>
      <c r="H33" s="23" t="str">
        <f t="shared" si="8"/>
        <v/>
      </c>
      <c r="I33" s="23" t="str">
        <f t="shared" si="8"/>
        <v/>
      </c>
      <c r="J33" s="23" t="str">
        <f t="shared" si="8"/>
        <v/>
      </c>
      <c r="K33" s="23" t="str">
        <f t="shared" ref="K33:L33" si="9">IF(SUM(K34:K36)=0,"",SUM(K34:K36))</f>
        <v/>
      </c>
      <c r="L33" s="23" t="str">
        <f t="shared" si="9"/>
        <v/>
      </c>
      <c r="M33" s="24">
        <f t="shared" si="2"/>
        <v>0</v>
      </c>
    </row>
    <row r="34" spans="2:13" ht="15" thickBot="1" x14ac:dyDescent="0.4">
      <c r="B34" s="117"/>
      <c r="C34" s="77"/>
      <c r="D34" s="66"/>
      <c r="E34" s="25" t="str">
        <f>IF($D$2=0,"Fond / Fund",$D$2)</f>
        <v>Fond / Fund</v>
      </c>
      <c r="F34" s="7"/>
      <c r="G34" s="8"/>
      <c r="H34" s="8"/>
      <c r="I34" s="8"/>
      <c r="J34" s="8"/>
      <c r="K34" s="57"/>
      <c r="L34" s="57"/>
      <c r="M34" s="24">
        <f t="shared" si="2"/>
        <v>0</v>
      </c>
    </row>
    <row r="35" spans="2:13" ht="15" thickBot="1" x14ac:dyDescent="0.4">
      <c r="B35" s="117"/>
      <c r="C35" s="77"/>
      <c r="D35" s="66"/>
      <c r="E35" s="45" t="s">
        <v>45</v>
      </c>
      <c r="F35" s="7"/>
      <c r="G35" s="8"/>
      <c r="H35" s="8"/>
      <c r="I35" s="8"/>
      <c r="J35" s="8"/>
      <c r="K35" s="57"/>
      <c r="L35" s="57"/>
      <c r="M35" s="24">
        <f t="shared" si="2"/>
        <v>0</v>
      </c>
    </row>
    <row r="36" spans="2:13" ht="15" thickBot="1" x14ac:dyDescent="0.4">
      <c r="B36" s="118"/>
      <c r="C36" s="78"/>
      <c r="D36" s="67"/>
      <c r="E36" s="46" t="s">
        <v>41</v>
      </c>
      <c r="F36" s="10"/>
      <c r="G36" s="11"/>
      <c r="H36" s="11"/>
      <c r="I36" s="11"/>
      <c r="J36" s="11"/>
      <c r="K36" s="59"/>
      <c r="L36" s="59"/>
      <c r="M36" s="24">
        <f t="shared" si="2"/>
        <v>0</v>
      </c>
    </row>
    <row r="37" spans="2:13" ht="15" thickBot="1" x14ac:dyDescent="0.4">
      <c r="B37" s="116"/>
      <c r="C37" s="76" t="s">
        <v>40</v>
      </c>
      <c r="D37" s="65"/>
      <c r="E37" s="22" t="s">
        <v>17</v>
      </c>
      <c r="F37" s="23" t="str">
        <f t="shared" ref="F37:J37" si="10">IF(SUM(F38:F40)=0,"",SUM(F38:F40))</f>
        <v/>
      </c>
      <c r="G37" s="23" t="str">
        <f t="shared" si="10"/>
        <v/>
      </c>
      <c r="H37" s="23" t="str">
        <f t="shared" si="10"/>
        <v/>
      </c>
      <c r="I37" s="23" t="str">
        <f t="shared" si="10"/>
        <v/>
      </c>
      <c r="J37" s="23" t="str">
        <f t="shared" si="10"/>
        <v/>
      </c>
      <c r="K37" s="23" t="str">
        <f t="shared" ref="K37:L37" si="11">IF(SUM(K38:K40)=0,"",SUM(K38:K40))</f>
        <v/>
      </c>
      <c r="L37" s="23" t="str">
        <f t="shared" si="11"/>
        <v/>
      </c>
      <c r="M37" s="24">
        <f t="shared" si="2"/>
        <v>0</v>
      </c>
    </row>
    <row r="38" spans="2:13" ht="15" thickBot="1" x14ac:dyDescent="0.4">
      <c r="B38" s="117"/>
      <c r="C38" s="77"/>
      <c r="D38" s="66"/>
      <c r="E38" s="25" t="str">
        <f>IF($D$2=0,"Fond / Fund",$D$2)</f>
        <v>Fond / Fund</v>
      </c>
      <c r="F38" s="7"/>
      <c r="G38" s="8"/>
      <c r="H38" s="8"/>
      <c r="I38" s="8"/>
      <c r="J38" s="8"/>
      <c r="K38" s="57"/>
      <c r="L38" s="57"/>
      <c r="M38" s="24">
        <f t="shared" si="2"/>
        <v>0</v>
      </c>
    </row>
    <row r="39" spans="2:13" ht="15" thickBot="1" x14ac:dyDescent="0.4">
      <c r="B39" s="117"/>
      <c r="C39" s="77"/>
      <c r="D39" s="66"/>
      <c r="E39" s="45" t="s">
        <v>45</v>
      </c>
      <c r="F39" s="7"/>
      <c r="G39" s="8"/>
      <c r="H39" s="8"/>
      <c r="I39" s="8"/>
      <c r="J39" s="8"/>
      <c r="K39" s="57"/>
      <c r="L39" s="57"/>
      <c r="M39" s="24">
        <f t="shared" si="2"/>
        <v>0</v>
      </c>
    </row>
    <row r="40" spans="2:13" ht="15" thickBot="1" x14ac:dyDescent="0.4">
      <c r="B40" s="118"/>
      <c r="C40" s="78"/>
      <c r="D40" s="67"/>
      <c r="E40" s="46" t="s">
        <v>41</v>
      </c>
      <c r="F40" s="10"/>
      <c r="G40" s="11"/>
      <c r="H40" s="11"/>
      <c r="I40" s="11"/>
      <c r="J40" s="11"/>
      <c r="K40" s="58"/>
      <c r="L40" s="58"/>
      <c r="M40" s="24">
        <f t="shared" si="2"/>
        <v>0</v>
      </c>
    </row>
    <row r="41" spans="2:13" ht="15" thickBot="1" x14ac:dyDescent="0.4">
      <c r="B41" s="116"/>
      <c r="C41" s="76" t="s">
        <v>40</v>
      </c>
      <c r="D41" s="65"/>
      <c r="E41" s="22" t="s">
        <v>17</v>
      </c>
      <c r="F41" s="23" t="str">
        <f t="shared" ref="F41:J41" si="12">IF(SUM(F42:F44)=0,"",SUM(F42:F44))</f>
        <v/>
      </c>
      <c r="G41" s="23" t="str">
        <f t="shared" si="12"/>
        <v/>
      </c>
      <c r="H41" s="23" t="str">
        <f t="shared" si="12"/>
        <v/>
      </c>
      <c r="I41" s="23" t="str">
        <f t="shared" si="12"/>
        <v/>
      </c>
      <c r="J41" s="23" t="str">
        <f t="shared" si="12"/>
        <v/>
      </c>
      <c r="K41" s="23" t="str">
        <f t="shared" ref="K41:L41" si="13">IF(SUM(K42:K44)=0,"",SUM(K42:K44))</f>
        <v/>
      </c>
      <c r="L41" s="23" t="str">
        <f t="shared" si="13"/>
        <v/>
      </c>
      <c r="M41" s="24">
        <f t="shared" si="2"/>
        <v>0</v>
      </c>
    </row>
    <row r="42" spans="2:13" ht="15" thickBot="1" x14ac:dyDescent="0.4">
      <c r="B42" s="117"/>
      <c r="C42" s="77"/>
      <c r="D42" s="66"/>
      <c r="E42" s="25" t="str">
        <f>IF($D$2=0,"Fond / Fund",$D$2)</f>
        <v>Fond / Fund</v>
      </c>
      <c r="F42" s="7"/>
      <c r="G42" s="8"/>
      <c r="H42" s="8"/>
      <c r="I42" s="8"/>
      <c r="J42" s="8"/>
      <c r="K42" s="57"/>
      <c r="L42" s="57"/>
      <c r="M42" s="24">
        <f t="shared" si="2"/>
        <v>0</v>
      </c>
    </row>
    <row r="43" spans="2:13" ht="15" thickBot="1" x14ac:dyDescent="0.4">
      <c r="B43" s="117"/>
      <c r="C43" s="77"/>
      <c r="D43" s="66"/>
      <c r="E43" s="45" t="s">
        <v>45</v>
      </c>
      <c r="F43" s="7"/>
      <c r="G43" s="8"/>
      <c r="H43" s="8"/>
      <c r="I43" s="8"/>
      <c r="J43" s="8"/>
      <c r="K43" s="57"/>
      <c r="L43" s="57"/>
      <c r="M43" s="24">
        <f t="shared" si="2"/>
        <v>0</v>
      </c>
    </row>
    <row r="44" spans="2:13" ht="15" thickBot="1" x14ac:dyDescent="0.4">
      <c r="B44" s="118"/>
      <c r="C44" s="78"/>
      <c r="D44" s="67"/>
      <c r="E44" s="46" t="s">
        <v>41</v>
      </c>
      <c r="F44" s="10"/>
      <c r="G44" s="11"/>
      <c r="H44" s="11"/>
      <c r="I44" s="11"/>
      <c r="J44" s="11"/>
      <c r="K44" s="58"/>
      <c r="L44" s="58"/>
      <c r="M44" s="24">
        <f t="shared" si="2"/>
        <v>0</v>
      </c>
    </row>
    <row r="45" spans="2:13" ht="15" thickBot="1" x14ac:dyDescent="0.4">
      <c r="B45" s="116"/>
      <c r="C45" s="76" t="s">
        <v>40</v>
      </c>
      <c r="D45" s="65"/>
      <c r="E45" s="22" t="s">
        <v>17</v>
      </c>
      <c r="F45" s="23" t="str">
        <f t="shared" ref="F45:J45" si="14">IF(SUM(F46:F48)=0,"",SUM(F46:F48))</f>
        <v/>
      </c>
      <c r="G45" s="23" t="str">
        <f t="shared" si="14"/>
        <v/>
      </c>
      <c r="H45" s="23" t="str">
        <f t="shared" si="14"/>
        <v/>
      </c>
      <c r="I45" s="23" t="str">
        <f t="shared" si="14"/>
        <v/>
      </c>
      <c r="J45" s="23" t="str">
        <f t="shared" si="14"/>
        <v/>
      </c>
      <c r="K45" s="23" t="str">
        <f t="shared" ref="K45:L45" si="15">IF(SUM(K46:K48)=0,"",SUM(K46:K48))</f>
        <v/>
      </c>
      <c r="L45" s="23" t="str">
        <f t="shared" si="15"/>
        <v/>
      </c>
      <c r="M45" s="24">
        <f t="shared" si="2"/>
        <v>0</v>
      </c>
    </row>
    <row r="46" spans="2:13" ht="15" thickBot="1" x14ac:dyDescent="0.4">
      <c r="B46" s="117"/>
      <c r="C46" s="77"/>
      <c r="D46" s="66"/>
      <c r="E46" s="25" t="str">
        <f>IF($D$2=0,"Fond / Fund",$D$2)</f>
        <v>Fond / Fund</v>
      </c>
      <c r="F46" s="7"/>
      <c r="G46" s="8"/>
      <c r="H46" s="8"/>
      <c r="I46" s="8"/>
      <c r="J46" s="8"/>
      <c r="K46" s="57"/>
      <c r="L46" s="57"/>
      <c r="M46" s="24">
        <f t="shared" si="2"/>
        <v>0</v>
      </c>
    </row>
    <row r="47" spans="2:13" ht="15" thickBot="1" x14ac:dyDescent="0.4">
      <c r="B47" s="117"/>
      <c r="C47" s="77"/>
      <c r="D47" s="66"/>
      <c r="E47" s="45" t="s">
        <v>45</v>
      </c>
      <c r="F47" s="7"/>
      <c r="G47" s="8"/>
      <c r="H47" s="8"/>
      <c r="I47" s="8"/>
      <c r="J47" s="8"/>
      <c r="K47" s="57"/>
      <c r="L47" s="57"/>
      <c r="M47" s="24">
        <f t="shared" si="2"/>
        <v>0</v>
      </c>
    </row>
    <row r="48" spans="2:13" ht="15" thickBot="1" x14ac:dyDescent="0.4">
      <c r="B48" s="118"/>
      <c r="C48" s="78"/>
      <c r="D48" s="67"/>
      <c r="E48" s="47" t="s">
        <v>41</v>
      </c>
      <c r="F48" s="9"/>
      <c r="G48" s="9"/>
      <c r="H48" s="9"/>
      <c r="I48" s="9"/>
      <c r="J48" s="9"/>
      <c r="K48" s="60"/>
      <c r="L48" s="64"/>
      <c r="M48" s="24">
        <f t="shared" si="2"/>
        <v>0</v>
      </c>
    </row>
    <row r="49" spans="2:13" ht="15" thickBot="1" x14ac:dyDescent="0.4">
      <c r="B49" s="116"/>
      <c r="C49" s="76" t="s">
        <v>40</v>
      </c>
      <c r="D49" s="65"/>
      <c r="E49" s="22" t="s">
        <v>17</v>
      </c>
      <c r="F49" s="23" t="str">
        <f t="shared" ref="F49:J49" si="16">IF(SUM(F50:F52)=0,"",SUM(F50:F52))</f>
        <v/>
      </c>
      <c r="G49" s="23" t="str">
        <f t="shared" si="16"/>
        <v/>
      </c>
      <c r="H49" s="23" t="str">
        <f t="shared" si="16"/>
        <v/>
      </c>
      <c r="I49" s="23" t="str">
        <f t="shared" si="16"/>
        <v/>
      </c>
      <c r="J49" s="23" t="str">
        <f t="shared" si="16"/>
        <v/>
      </c>
      <c r="K49" s="23" t="str">
        <f t="shared" ref="K49:L49" si="17">IF(SUM(K50:K52)=0,"",SUM(K50:K52))</f>
        <v/>
      </c>
      <c r="L49" s="23" t="str">
        <f t="shared" si="17"/>
        <v/>
      </c>
      <c r="M49" s="24">
        <f t="shared" si="2"/>
        <v>0</v>
      </c>
    </row>
    <row r="50" spans="2:13" ht="15" thickBot="1" x14ac:dyDescent="0.4">
      <c r="B50" s="117"/>
      <c r="C50" s="77"/>
      <c r="D50" s="66"/>
      <c r="E50" s="25" t="str">
        <f>IF($D$2=0,"Fond / Fund",$D$2)</f>
        <v>Fond / Fund</v>
      </c>
      <c r="F50" s="7"/>
      <c r="G50" s="8"/>
      <c r="H50" s="8"/>
      <c r="I50" s="8"/>
      <c r="J50" s="8"/>
      <c r="K50" s="57"/>
      <c r="L50" s="57"/>
      <c r="M50" s="24">
        <f t="shared" si="2"/>
        <v>0</v>
      </c>
    </row>
    <row r="51" spans="2:13" ht="15" thickBot="1" x14ac:dyDescent="0.4">
      <c r="B51" s="117"/>
      <c r="C51" s="77"/>
      <c r="D51" s="66"/>
      <c r="E51" s="45" t="s">
        <v>45</v>
      </c>
      <c r="F51" s="7"/>
      <c r="G51" s="8"/>
      <c r="H51" s="8"/>
      <c r="I51" s="8"/>
      <c r="J51" s="8"/>
      <c r="K51" s="57"/>
      <c r="L51" s="57"/>
      <c r="M51" s="24">
        <f t="shared" si="2"/>
        <v>0</v>
      </c>
    </row>
    <row r="52" spans="2:13" ht="15" thickBot="1" x14ac:dyDescent="0.4">
      <c r="B52" s="118"/>
      <c r="C52" s="78"/>
      <c r="D52" s="67"/>
      <c r="E52" s="47" t="s">
        <v>41</v>
      </c>
      <c r="F52" s="9"/>
      <c r="G52" s="9"/>
      <c r="H52" s="9"/>
      <c r="I52" s="9"/>
      <c r="J52" s="9"/>
      <c r="K52" s="60"/>
      <c r="L52" s="64"/>
      <c r="M52" s="24">
        <f t="shared" si="2"/>
        <v>0</v>
      </c>
    </row>
    <row r="53" spans="2:13" ht="15" thickBot="1" x14ac:dyDescent="0.4">
      <c r="B53" s="116"/>
      <c r="C53" s="76" t="s">
        <v>40</v>
      </c>
      <c r="D53" s="65"/>
      <c r="E53" s="22" t="s">
        <v>17</v>
      </c>
      <c r="F53" s="23" t="str">
        <f t="shared" ref="F53:J53" si="18">IF(SUM(F54:F56)=0,"",SUM(F54:F56))</f>
        <v/>
      </c>
      <c r="G53" s="23" t="str">
        <f t="shared" si="18"/>
        <v/>
      </c>
      <c r="H53" s="23" t="str">
        <f t="shared" si="18"/>
        <v/>
      </c>
      <c r="I53" s="23" t="str">
        <f t="shared" si="18"/>
        <v/>
      </c>
      <c r="J53" s="23" t="str">
        <f t="shared" si="18"/>
        <v/>
      </c>
      <c r="K53" s="23" t="str">
        <f t="shared" ref="K53" si="19">IF(SUM(K54:K56)=0,"",SUM(K54:K56))</f>
        <v/>
      </c>
      <c r="L53" s="23" t="str">
        <f>IF(SUM(L54:L56)=0,"",SUM(L54:L56))</f>
        <v/>
      </c>
      <c r="M53" s="24">
        <f t="shared" si="2"/>
        <v>0</v>
      </c>
    </row>
    <row r="54" spans="2:13" ht="15" thickBot="1" x14ac:dyDescent="0.4">
      <c r="B54" s="117"/>
      <c r="C54" s="77"/>
      <c r="D54" s="66"/>
      <c r="E54" s="25" t="str">
        <f>IF($D$2=0,"Fond / Fund",$D$2)</f>
        <v>Fond / Fund</v>
      </c>
      <c r="F54" s="7"/>
      <c r="G54" s="8"/>
      <c r="H54" s="8"/>
      <c r="I54" s="8"/>
      <c r="J54" s="8"/>
      <c r="K54" s="57"/>
      <c r="L54" s="57"/>
      <c r="M54" s="24">
        <f t="shared" si="2"/>
        <v>0</v>
      </c>
    </row>
    <row r="55" spans="2:13" ht="15" thickBot="1" x14ac:dyDescent="0.4">
      <c r="B55" s="117"/>
      <c r="C55" s="77"/>
      <c r="D55" s="66"/>
      <c r="E55" s="45" t="s">
        <v>45</v>
      </c>
      <c r="F55" s="7"/>
      <c r="G55" s="8"/>
      <c r="H55" s="8"/>
      <c r="I55" s="8"/>
      <c r="J55" s="8"/>
      <c r="K55" s="57"/>
      <c r="L55" s="57"/>
      <c r="M55" s="24">
        <f t="shared" si="2"/>
        <v>0</v>
      </c>
    </row>
    <row r="56" spans="2:13" ht="15" thickBot="1" x14ac:dyDescent="0.4">
      <c r="B56" s="118"/>
      <c r="C56" s="78"/>
      <c r="D56" s="67"/>
      <c r="E56" s="47" t="s">
        <v>41</v>
      </c>
      <c r="F56" s="9"/>
      <c r="G56" s="9"/>
      <c r="H56" s="9"/>
      <c r="I56" s="9"/>
      <c r="J56" s="9"/>
      <c r="K56" s="60"/>
      <c r="L56" s="9"/>
      <c r="M56" s="24">
        <f t="shared" si="2"/>
        <v>0</v>
      </c>
    </row>
    <row r="57" spans="2:13" ht="15" thickBot="1" x14ac:dyDescent="0.4">
      <c r="M57" s="48">
        <f>M17+M21+M25+M29+M33+M37+M41+M45+M49+M53</f>
        <v>0</v>
      </c>
    </row>
    <row r="58" spans="2:13" ht="16.5" customHeight="1" x14ac:dyDescent="0.35"/>
    <row r="61" spans="2:13" ht="15" hidden="1" outlineLevel="1" thickBot="1" x14ac:dyDescent="0.4">
      <c r="B61" s="68" t="s">
        <v>16</v>
      </c>
      <c r="C61" s="68"/>
    </row>
    <row r="62" spans="2:13" ht="16" hidden="1" outlineLevel="1" thickBot="1" x14ac:dyDescent="0.4">
      <c r="B62" s="69" t="s">
        <v>47</v>
      </c>
      <c r="C62" s="70"/>
      <c r="D62" s="71"/>
      <c r="E62" s="16"/>
      <c r="F62" s="109" t="s">
        <v>48</v>
      </c>
      <c r="G62" s="110"/>
      <c r="H62" s="110"/>
      <c r="I62" s="110"/>
      <c r="J62" s="110"/>
      <c r="K62" s="110"/>
      <c r="L62" s="110"/>
      <c r="M62" s="111"/>
    </row>
    <row r="63" spans="2:13" ht="44" hidden="1" outlineLevel="1" thickBot="1" x14ac:dyDescent="0.4">
      <c r="B63" s="27" t="s">
        <v>14</v>
      </c>
      <c r="C63" s="28" t="s">
        <v>12</v>
      </c>
      <c r="D63" s="29" t="s">
        <v>11</v>
      </c>
      <c r="E63" s="30"/>
      <c r="F63" s="19">
        <f>F16</f>
        <v>1</v>
      </c>
      <c r="G63" s="20">
        <f>G16</f>
        <v>2</v>
      </c>
      <c r="H63" s="20">
        <f>H16</f>
        <v>3</v>
      </c>
      <c r="I63" s="20">
        <f>I16</f>
        <v>4</v>
      </c>
      <c r="J63" s="20">
        <f>J16</f>
        <v>5</v>
      </c>
      <c r="K63" s="20"/>
      <c r="L63" s="20"/>
      <c r="M63" s="21" t="s">
        <v>13</v>
      </c>
    </row>
    <row r="64" spans="2:13" hidden="1" outlineLevel="1" x14ac:dyDescent="0.35">
      <c r="B64" s="103" t="str">
        <f>IF(B17="","",B17)</f>
        <v/>
      </c>
      <c r="C64" s="100" t="str">
        <f>IF(C17="Vælg kategori","",C17)</f>
        <v>Vælg kategori / Choose category</v>
      </c>
      <c r="D64" s="97" t="str">
        <f>IF(D17="","",D17)</f>
        <v/>
      </c>
      <c r="E64" s="31" t="str">
        <f t="shared" ref="E64:E95" si="20">E17</f>
        <v>Total</v>
      </c>
      <c r="F64" s="32">
        <f>SUM(F65:F67)</f>
        <v>0</v>
      </c>
      <c r="G64" s="32">
        <f t="shared" ref="G64:J64" si="21">SUM(G65:G67)</f>
        <v>0</v>
      </c>
      <c r="H64" s="32">
        <f t="shared" si="21"/>
        <v>0</v>
      </c>
      <c r="I64" s="32">
        <f t="shared" si="21"/>
        <v>0</v>
      </c>
      <c r="J64" s="32">
        <f t="shared" si="21"/>
        <v>0</v>
      </c>
      <c r="K64" s="61"/>
      <c r="L64" s="61"/>
      <c r="M64" s="33">
        <f>SUM(F64:J64)</f>
        <v>0</v>
      </c>
    </row>
    <row r="65" spans="2:13" hidden="1" outlineLevel="1" x14ac:dyDescent="0.35">
      <c r="B65" s="104"/>
      <c r="C65" s="101"/>
      <c r="D65" s="98"/>
      <c r="E65" s="26" t="str">
        <f t="shared" si="20"/>
        <v>Fond / Fund</v>
      </c>
      <c r="F65" s="34">
        <f>ROUNDUP(VLOOKUP($C17,Opslag!$B$2:$C$9,2,FALSE)*F18,-2)</f>
        <v>0</v>
      </c>
      <c r="G65" s="34">
        <f>ROUNDUP(VLOOKUP($C17,Opslag!$B$2:$C$9,2,FALSE)*G18*1.003,-2)</f>
        <v>0</v>
      </c>
      <c r="H65" s="34">
        <f>ROUNDUP(VLOOKUP($C17,Opslag!$B$2:$C$9,2,FALSE)*H18*1.003*1.025,-2)</f>
        <v>0</v>
      </c>
      <c r="I65" s="34">
        <f>ROUNDUP(VLOOKUP($C17,Opslag!$B$2:$C$9,2,FALSE)*I18*1.003*1.025^2,-2)</f>
        <v>0</v>
      </c>
      <c r="J65" s="34">
        <f>ROUNDUP(VLOOKUP($C17,Opslag!$B$2:$C$9,2,FALSE)*J18*1.003*1.025^3,-2)</f>
        <v>0</v>
      </c>
      <c r="K65" s="62"/>
      <c r="L65" s="62"/>
      <c r="M65" s="35">
        <f t="shared" ref="M65:M95" si="22">SUM(F65:J65)</f>
        <v>0</v>
      </c>
    </row>
    <row r="66" spans="2:13" hidden="1" outlineLevel="1" x14ac:dyDescent="0.35">
      <c r="B66" s="104"/>
      <c r="C66" s="101"/>
      <c r="D66" s="98"/>
      <c r="E66" s="26" t="str">
        <f t="shared" si="20"/>
        <v/>
      </c>
      <c r="F66" s="34">
        <f>ROUNDUP(VLOOKUP($C17,Opslag!$B$2:$C$9,2,FALSE)*F19,-2)</f>
        <v>0</v>
      </c>
      <c r="G66" s="34">
        <f>ROUNDUP(VLOOKUP($C17,Opslag!$B$2:$C$9,2,FALSE)*G19*1.003,-2)</f>
        <v>0</v>
      </c>
      <c r="H66" s="34">
        <f>ROUNDUP(VLOOKUP($C17,Opslag!$B$2:$C$9,2,FALSE)*H19*1.003*1.025,-2)</f>
        <v>0</v>
      </c>
      <c r="I66" s="34">
        <f>ROUNDUP(VLOOKUP($C17,Opslag!$B$2:$C$9,2,FALSE)*I19*1.003*1.025^2,-2)</f>
        <v>0</v>
      </c>
      <c r="J66" s="34">
        <f>ROUNDUP(VLOOKUP($C17,Opslag!$B$2:$C$9,2,FALSE)*J19*1.003*1.025^3,-2)</f>
        <v>0</v>
      </c>
      <c r="K66" s="62"/>
      <c r="L66" s="62"/>
      <c r="M66" s="35">
        <f t="shared" si="22"/>
        <v>0</v>
      </c>
    </row>
    <row r="67" spans="2:13" ht="15" hidden="1" outlineLevel="1" thickBot="1" x14ac:dyDescent="0.4">
      <c r="B67" s="105"/>
      <c r="C67" s="102"/>
      <c r="D67" s="99"/>
      <c r="E67" s="26" t="str">
        <f t="shared" si="20"/>
        <v>3. part / other</v>
      </c>
      <c r="F67" s="36">
        <f>ROUNDUP(VLOOKUP($C17,Opslag!$B$2:$C$9,2,FALSE)*F20,-2)</f>
        <v>0</v>
      </c>
      <c r="G67" s="36">
        <f>ROUNDUP(VLOOKUP($C17,Opslag!$B$2:$C$9,2,FALSE)*G20*1.003,-2)</f>
        <v>0</v>
      </c>
      <c r="H67" s="36">
        <f>ROUNDUP(VLOOKUP($C17,Opslag!$B$2:$C$9,2,FALSE)*H20*1.003*1.025,-2)</f>
        <v>0</v>
      </c>
      <c r="I67" s="36">
        <f>ROUNDUP(VLOOKUP($C17,Opslag!$B$2:$C$9,2,FALSE)*I20*1.003*1.025^2,-2)</f>
        <v>0</v>
      </c>
      <c r="J67" s="36">
        <f>ROUNDUP(VLOOKUP($C17,Opslag!$B$2:$C$9,2,FALSE)*J20*1.003*1.025^3,-2)</f>
        <v>0</v>
      </c>
      <c r="K67" s="63"/>
      <c r="L67" s="63"/>
      <c r="M67" s="37">
        <f t="shared" ref="M67" si="23">SUM(F67:J67)</f>
        <v>0</v>
      </c>
    </row>
    <row r="68" spans="2:13" hidden="1" outlineLevel="1" x14ac:dyDescent="0.35">
      <c r="B68" s="103" t="str">
        <f>IF(B21="","",B21)</f>
        <v/>
      </c>
      <c r="C68" s="100" t="str">
        <f>IF(C21="Vælg kategori","",C21)</f>
        <v>Vælg kategori / Choose category</v>
      </c>
      <c r="D68" s="97" t="str">
        <f>IF(D21="","",D21)</f>
        <v/>
      </c>
      <c r="E68" s="31" t="str">
        <f t="shared" si="20"/>
        <v>Total</v>
      </c>
      <c r="F68" s="32">
        <f>SUM(F69:F71)</f>
        <v>0</v>
      </c>
      <c r="G68" s="32">
        <f t="shared" ref="G68" si="24">SUM(G69:G71)</f>
        <v>0</v>
      </c>
      <c r="H68" s="32">
        <f t="shared" ref="H68" si="25">SUM(H69:H71)</f>
        <v>0</v>
      </c>
      <c r="I68" s="32">
        <f t="shared" ref="I68" si="26">SUM(I69:I71)</f>
        <v>0</v>
      </c>
      <c r="J68" s="32">
        <f t="shared" ref="J68" si="27">SUM(J69:J71)</f>
        <v>0</v>
      </c>
      <c r="K68" s="61"/>
      <c r="L68" s="61"/>
      <c r="M68" s="33">
        <f t="shared" si="22"/>
        <v>0</v>
      </c>
    </row>
    <row r="69" spans="2:13" hidden="1" outlineLevel="1" x14ac:dyDescent="0.35">
      <c r="B69" s="104"/>
      <c r="C69" s="101"/>
      <c r="D69" s="98"/>
      <c r="E69" s="26" t="str">
        <f t="shared" si="20"/>
        <v>Fond / Fund</v>
      </c>
      <c r="F69" s="34">
        <f>ROUNDUP(VLOOKUP($C21,Opslag!$B$2:$C$9,2,FALSE)*F22,-2)</f>
        <v>0</v>
      </c>
      <c r="G69" s="34">
        <f>ROUNDUP(VLOOKUP($C21,Opslag!$B$2:$C$9,2,FALSE)*G22*1.003,-2)</f>
        <v>0</v>
      </c>
      <c r="H69" s="34">
        <f>ROUNDUP(VLOOKUP($C21,Opslag!$B$2:$C$9,2,FALSE)*H22*1.003*1.025,-2)</f>
        <v>0</v>
      </c>
      <c r="I69" s="34">
        <f>ROUNDUP(VLOOKUP($C21,Opslag!$B$2:$C$9,2,FALSE)*I22*1.003*1.025^2,-2)</f>
        <v>0</v>
      </c>
      <c r="J69" s="34">
        <f>ROUNDUP(VLOOKUP($C21,Opslag!$B$2:$C$9,2,FALSE)*J22*1.003*1.025^3,-2)</f>
        <v>0</v>
      </c>
      <c r="K69" s="62"/>
      <c r="L69" s="62"/>
      <c r="M69" s="35">
        <f t="shared" si="22"/>
        <v>0</v>
      </c>
    </row>
    <row r="70" spans="2:13" hidden="1" outlineLevel="1" x14ac:dyDescent="0.35">
      <c r="B70" s="104"/>
      <c r="C70" s="101"/>
      <c r="D70" s="98"/>
      <c r="E70" s="26" t="str">
        <f t="shared" si="20"/>
        <v>Inst / Dept</v>
      </c>
      <c r="F70" s="34">
        <f>ROUNDUP(VLOOKUP($C21,Opslag!$B$2:$C$9,2,FALSE)*F23,-2)</f>
        <v>0</v>
      </c>
      <c r="G70" s="34">
        <f>ROUNDUP(VLOOKUP($C21,Opslag!$B$2:$C$9,2,FALSE)*G23*1.003,-2)</f>
        <v>0</v>
      </c>
      <c r="H70" s="34">
        <f>ROUNDUP(VLOOKUP($C21,Opslag!$B$2:$C$9,2,FALSE)*H23*1.003*1.025,-2)</f>
        <v>0</v>
      </c>
      <c r="I70" s="34">
        <f>ROUNDUP(VLOOKUP($C21,Opslag!$B$2:$C$9,2,FALSE)*I23*1.003*1.025^2,-2)</f>
        <v>0</v>
      </c>
      <c r="J70" s="34">
        <f>ROUNDUP(VLOOKUP($C21,Opslag!$B$2:$C$9,2,FALSE)*J23*1.003*1.025^3,-2)</f>
        <v>0</v>
      </c>
      <c r="K70" s="62"/>
      <c r="L70" s="62"/>
      <c r="M70" s="35">
        <f t="shared" si="22"/>
        <v>0</v>
      </c>
    </row>
    <row r="71" spans="2:13" ht="15" hidden="1" outlineLevel="1" thickBot="1" x14ac:dyDescent="0.4">
      <c r="B71" s="105"/>
      <c r="C71" s="102"/>
      <c r="D71" s="99"/>
      <c r="E71" s="26" t="str">
        <f t="shared" si="20"/>
        <v>3. part / other</v>
      </c>
      <c r="F71" s="36">
        <f>ROUNDUP(VLOOKUP($C21,Opslag!$B$2:$C$9,2,FALSE)*F24,-2)</f>
        <v>0</v>
      </c>
      <c r="G71" s="36">
        <f>ROUNDUP(VLOOKUP($C21,Opslag!$B$2:$C$9,2,FALSE)*G24*1.003,-2)</f>
        <v>0</v>
      </c>
      <c r="H71" s="36">
        <f>ROUNDUP(VLOOKUP($C21,Opslag!$B$2:$C$9,2,FALSE)*H24*1.003*1.025,-2)</f>
        <v>0</v>
      </c>
      <c r="I71" s="36">
        <f>ROUNDUP(VLOOKUP($C21,Opslag!$B$2:$C$9,2,FALSE)*I24*1.003*1.025^2,-2)</f>
        <v>0</v>
      </c>
      <c r="J71" s="36">
        <f>ROUNDUP(VLOOKUP($C21,Opslag!$B$2:$C$9,2,FALSE)*J24*1.003*1.025^3,-2)</f>
        <v>0</v>
      </c>
      <c r="K71" s="63"/>
      <c r="L71" s="63"/>
      <c r="M71" s="37">
        <f t="shared" si="22"/>
        <v>0</v>
      </c>
    </row>
    <row r="72" spans="2:13" hidden="1" outlineLevel="1" x14ac:dyDescent="0.35">
      <c r="B72" s="103" t="str">
        <f>IF(B25="","",B25)</f>
        <v/>
      </c>
      <c r="C72" s="100" t="str">
        <f>IF(C25="Vælg kategori","",C25)</f>
        <v>Vælg kategori / Choose category</v>
      </c>
      <c r="D72" s="97" t="str">
        <f>IF(D25="","",D25)</f>
        <v/>
      </c>
      <c r="E72" s="31" t="str">
        <f t="shared" si="20"/>
        <v>Total</v>
      </c>
      <c r="F72" s="32">
        <f>SUM(F73:F75)</f>
        <v>0</v>
      </c>
      <c r="G72" s="32">
        <f t="shared" ref="G72" si="28">SUM(G73:G75)</f>
        <v>0</v>
      </c>
      <c r="H72" s="32">
        <f t="shared" ref="H72" si="29">SUM(H73:H75)</f>
        <v>0</v>
      </c>
      <c r="I72" s="32">
        <f t="shared" ref="I72" si="30">SUM(I73:I75)</f>
        <v>0</v>
      </c>
      <c r="J72" s="32">
        <f t="shared" ref="J72" si="31">SUM(J73:J75)</f>
        <v>0</v>
      </c>
      <c r="K72" s="61"/>
      <c r="L72" s="61"/>
      <c r="M72" s="33">
        <f t="shared" si="22"/>
        <v>0</v>
      </c>
    </row>
    <row r="73" spans="2:13" hidden="1" outlineLevel="1" x14ac:dyDescent="0.35">
      <c r="B73" s="104"/>
      <c r="C73" s="101"/>
      <c r="D73" s="98"/>
      <c r="E73" s="26" t="str">
        <f t="shared" si="20"/>
        <v>Fond / Fund</v>
      </c>
      <c r="F73" s="34">
        <f>ROUNDUP(VLOOKUP($C25,Opslag!$B$2:$C$9,2,FALSE)*F26,-2)</f>
        <v>0</v>
      </c>
      <c r="G73" s="34">
        <f>ROUNDUP(VLOOKUP($C25,Opslag!$B$2:$C$9,2,FALSE)*G26*1.003,-2)</f>
        <v>0</v>
      </c>
      <c r="H73" s="34">
        <f>ROUNDUP(VLOOKUP($C25,Opslag!$B$2:$C$9,2,FALSE)*H26*1.003*1.025,-2)</f>
        <v>0</v>
      </c>
      <c r="I73" s="34">
        <f>ROUNDUP(VLOOKUP($C25,Opslag!$B$2:$C$9,2,FALSE)*I26*1.003*1.025^2,-2)</f>
        <v>0</v>
      </c>
      <c r="J73" s="34">
        <f>ROUNDUP(VLOOKUP($C25,Opslag!$B$2:$C$9,2,FALSE)*J26*1.003*1.025^3,-2)</f>
        <v>0</v>
      </c>
      <c r="K73" s="62"/>
      <c r="L73" s="62"/>
      <c r="M73" s="35">
        <f t="shared" si="22"/>
        <v>0</v>
      </c>
    </row>
    <row r="74" spans="2:13" hidden="1" outlineLevel="1" x14ac:dyDescent="0.35">
      <c r="B74" s="104"/>
      <c r="C74" s="101"/>
      <c r="D74" s="98"/>
      <c r="E74" s="26" t="str">
        <f t="shared" si="20"/>
        <v>Inst / Dept</v>
      </c>
      <c r="F74" s="34">
        <f>ROUNDUP(VLOOKUP($C25,Opslag!$B$2:$C$9,2,FALSE)*F27,-2)</f>
        <v>0</v>
      </c>
      <c r="G74" s="34">
        <f>ROUNDUP(VLOOKUP($C25,Opslag!$B$2:$C$9,2,FALSE)*G27*1.003,-2)</f>
        <v>0</v>
      </c>
      <c r="H74" s="34">
        <f>ROUNDUP(VLOOKUP($C25,Opslag!$B$2:$C$9,2,FALSE)*H27*1.003*1.025,-2)</f>
        <v>0</v>
      </c>
      <c r="I74" s="34">
        <f>ROUNDUP(VLOOKUP($C25,Opslag!$B$2:$C$9,2,FALSE)*I27*1.003*1.025^2,-2)</f>
        <v>0</v>
      </c>
      <c r="J74" s="34">
        <f>ROUNDUP(VLOOKUP($C25,Opslag!$B$2:$C$9,2,FALSE)*J27*1.003*1.025^3,-2)</f>
        <v>0</v>
      </c>
      <c r="K74" s="62"/>
      <c r="L74" s="62"/>
      <c r="M74" s="35">
        <f t="shared" si="22"/>
        <v>0</v>
      </c>
    </row>
    <row r="75" spans="2:13" ht="15" hidden="1" outlineLevel="1" thickBot="1" x14ac:dyDescent="0.4">
      <c r="B75" s="105"/>
      <c r="C75" s="102"/>
      <c r="D75" s="99"/>
      <c r="E75" s="26" t="str">
        <f t="shared" si="20"/>
        <v>3. part / other</v>
      </c>
      <c r="F75" s="36">
        <f>ROUNDUP(VLOOKUP($C25,Opslag!$B$2:$C$9,2,FALSE)*F28,-2)</f>
        <v>0</v>
      </c>
      <c r="G75" s="36">
        <f>ROUNDUP(VLOOKUP($C25,Opslag!$B$2:$C$9,2,FALSE)*G28*1.003,-2)</f>
        <v>0</v>
      </c>
      <c r="H75" s="36">
        <f>ROUNDUP(VLOOKUP($C25,Opslag!$B$2:$C$9,2,FALSE)*H28*1.003*1.025,-2)</f>
        <v>0</v>
      </c>
      <c r="I75" s="36">
        <f>ROUNDUP(VLOOKUP($C25,Opslag!$B$2:$C$9,2,FALSE)*I28*1.003*1.025^2,-2)</f>
        <v>0</v>
      </c>
      <c r="J75" s="36">
        <f>ROUNDUP(VLOOKUP($C25,Opslag!$B$2:$C$9,2,FALSE)*J28*1.003*1.025^3,-2)</f>
        <v>0</v>
      </c>
      <c r="K75" s="63"/>
      <c r="L75" s="63"/>
      <c r="M75" s="37">
        <f t="shared" si="22"/>
        <v>0</v>
      </c>
    </row>
    <row r="76" spans="2:13" hidden="1" outlineLevel="1" x14ac:dyDescent="0.35">
      <c r="B76" s="103" t="str">
        <f>IF(B29="","",B29)</f>
        <v/>
      </c>
      <c r="C76" s="100" t="str">
        <f>IF(C29="Vælg kategori","",C29)</f>
        <v>Vælg kategori / Choose category</v>
      </c>
      <c r="D76" s="97" t="str">
        <f>IF(D29="","",D29)</f>
        <v/>
      </c>
      <c r="E76" s="31" t="str">
        <f t="shared" si="20"/>
        <v>Total</v>
      </c>
      <c r="F76" s="32">
        <f>SUM(F77:F79)</f>
        <v>0</v>
      </c>
      <c r="G76" s="32">
        <f t="shared" ref="G76" si="32">SUM(G77:G79)</f>
        <v>0</v>
      </c>
      <c r="H76" s="32">
        <f t="shared" ref="H76" si="33">SUM(H77:H79)</f>
        <v>0</v>
      </c>
      <c r="I76" s="32">
        <f t="shared" ref="I76" si="34">SUM(I77:I79)</f>
        <v>0</v>
      </c>
      <c r="J76" s="32">
        <f t="shared" ref="J76" si="35">SUM(J77:J79)</f>
        <v>0</v>
      </c>
      <c r="K76" s="61"/>
      <c r="L76" s="61"/>
      <c r="M76" s="33">
        <f t="shared" si="22"/>
        <v>0</v>
      </c>
    </row>
    <row r="77" spans="2:13" hidden="1" outlineLevel="1" x14ac:dyDescent="0.35">
      <c r="B77" s="104"/>
      <c r="C77" s="101"/>
      <c r="D77" s="98"/>
      <c r="E77" s="26" t="str">
        <f t="shared" si="20"/>
        <v>Fond / Fund</v>
      </c>
      <c r="F77" s="34">
        <f>ROUNDUP(VLOOKUP($C29,Opslag!$B$2:$C$9,2,FALSE)*F30,-2)</f>
        <v>0</v>
      </c>
      <c r="G77" s="34">
        <f>ROUNDUP(VLOOKUP($C29,Opslag!$B$2:$C$9,2,FALSE)*G30*1.003,-2)</f>
        <v>0</v>
      </c>
      <c r="H77" s="34">
        <f>ROUNDUP(VLOOKUP($C29,Opslag!$B$2:$C$9,2,FALSE)*H30*1.003*1.025,-2)</f>
        <v>0</v>
      </c>
      <c r="I77" s="34">
        <f>ROUNDUP(VLOOKUP($C29,Opslag!$B$2:$C$9,2,FALSE)*I30*1.003*1.025^2,-2)</f>
        <v>0</v>
      </c>
      <c r="J77" s="34">
        <f>ROUNDUP(VLOOKUP($C29,Opslag!$B$2:$C$9,2,FALSE)*J30*1.003*1.025^3,-2)</f>
        <v>0</v>
      </c>
      <c r="K77" s="62"/>
      <c r="L77" s="62"/>
      <c r="M77" s="35">
        <f t="shared" si="22"/>
        <v>0</v>
      </c>
    </row>
    <row r="78" spans="2:13" hidden="1" outlineLevel="1" x14ac:dyDescent="0.35">
      <c r="B78" s="104"/>
      <c r="C78" s="101"/>
      <c r="D78" s="98"/>
      <c r="E78" s="26" t="str">
        <f t="shared" si="20"/>
        <v>Inst / Dept</v>
      </c>
      <c r="F78" s="34">
        <f>ROUNDUP(VLOOKUP($C29,Opslag!$B$2:$C$9,2,FALSE)*F31,-2)</f>
        <v>0</v>
      </c>
      <c r="G78" s="34">
        <f>ROUNDUP(VLOOKUP($C29,Opslag!$B$2:$C$9,2,FALSE)*G31*1.003,-2)</f>
        <v>0</v>
      </c>
      <c r="H78" s="34">
        <f>ROUNDUP(VLOOKUP($C29,Opslag!$B$2:$C$9,2,FALSE)*H31*1.003*1.025,-2)</f>
        <v>0</v>
      </c>
      <c r="I78" s="34">
        <f>ROUNDUP(VLOOKUP($C29,Opslag!$B$2:$C$9,2,FALSE)*I31*1.003*1.025^2,-2)</f>
        <v>0</v>
      </c>
      <c r="J78" s="34">
        <f>ROUNDUP(VLOOKUP($C29,Opslag!$B$2:$C$9,2,FALSE)*J31*1.003*1.025^3,-2)</f>
        <v>0</v>
      </c>
      <c r="K78" s="62"/>
      <c r="L78" s="62"/>
      <c r="M78" s="35">
        <f t="shared" si="22"/>
        <v>0</v>
      </c>
    </row>
    <row r="79" spans="2:13" ht="15" hidden="1" outlineLevel="1" thickBot="1" x14ac:dyDescent="0.4">
      <c r="B79" s="105"/>
      <c r="C79" s="102"/>
      <c r="D79" s="99"/>
      <c r="E79" s="26" t="str">
        <f t="shared" si="20"/>
        <v>3. part / other</v>
      </c>
      <c r="F79" s="36">
        <f>ROUNDUP(VLOOKUP($C29,Opslag!$B$2:$C$9,2,FALSE)*F32,-2)</f>
        <v>0</v>
      </c>
      <c r="G79" s="36">
        <f>ROUNDUP(VLOOKUP($C29,Opslag!$B$2:$C$9,2,FALSE)*G32*1.003,-2)</f>
        <v>0</v>
      </c>
      <c r="H79" s="36">
        <f>ROUNDUP(VLOOKUP($C29,Opslag!$B$2:$C$9,2,FALSE)*H32*1.003*1.025,-2)</f>
        <v>0</v>
      </c>
      <c r="I79" s="36">
        <f>ROUNDUP(VLOOKUP($C29,Opslag!$B$2:$C$9,2,FALSE)*I32*1.003*1.025^2,-2)</f>
        <v>0</v>
      </c>
      <c r="J79" s="36">
        <f>ROUNDUP(VLOOKUP($C29,Opslag!$B$2:$C$9,2,FALSE)*J32*1.003*1.025^3,-2)</f>
        <v>0</v>
      </c>
      <c r="K79" s="63"/>
      <c r="L79" s="63"/>
      <c r="M79" s="37">
        <f t="shared" si="22"/>
        <v>0</v>
      </c>
    </row>
    <row r="80" spans="2:13" hidden="1" outlineLevel="1" x14ac:dyDescent="0.35">
      <c r="B80" s="103" t="str">
        <f>IF(B33="","",B33)</f>
        <v/>
      </c>
      <c r="C80" s="100" t="str">
        <f>IF(C33="Vælg kategori","",C33)</f>
        <v>Vælg kategori / Choose category</v>
      </c>
      <c r="D80" s="97" t="str">
        <f>IF(D33="","",D33)</f>
        <v/>
      </c>
      <c r="E80" s="31" t="str">
        <f t="shared" si="20"/>
        <v>Total</v>
      </c>
      <c r="F80" s="32">
        <f>SUM(F81:F83)</f>
        <v>0</v>
      </c>
      <c r="G80" s="32">
        <f t="shared" ref="G80" si="36">SUM(G81:G83)</f>
        <v>0</v>
      </c>
      <c r="H80" s="32">
        <f t="shared" ref="H80" si="37">SUM(H81:H83)</f>
        <v>0</v>
      </c>
      <c r="I80" s="32">
        <f t="shared" ref="I80" si="38">SUM(I81:I83)</f>
        <v>0</v>
      </c>
      <c r="J80" s="32">
        <f t="shared" ref="J80" si="39">SUM(J81:J83)</f>
        <v>0</v>
      </c>
      <c r="K80" s="61"/>
      <c r="L80" s="61"/>
      <c r="M80" s="33">
        <f t="shared" ref="M80:M87" si="40">SUM(F80:J80)</f>
        <v>0</v>
      </c>
    </row>
    <row r="81" spans="2:13" hidden="1" outlineLevel="1" x14ac:dyDescent="0.35">
      <c r="B81" s="104"/>
      <c r="C81" s="101"/>
      <c r="D81" s="98"/>
      <c r="E81" s="26" t="str">
        <f t="shared" si="20"/>
        <v>Fond / Fund</v>
      </c>
      <c r="F81" s="34">
        <f>ROUNDUP(VLOOKUP($C33,Opslag!$B$2:$C$9,2,FALSE)*F34,-2)</f>
        <v>0</v>
      </c>
      <c r="G81" s="34">
        <f>ROUNDUP(VLOOKUP($C33,Opslag!$B$2:$C$9,2,FALSE)*G34*1.003,-2)</f>
        <v>0</v>
      </c>
      <c r="H81" s="34">
        <f>ROUNDUP(VLOOKUP($C33,Opslag!$B$2:$C$9,2,FALSE)*H34*1.003*1.025,-2)</f>
        <v>0</v>
      </c>
      <c r="I81" s="34">
        <f>ROUNDUP(VLOOKUP($C33,Opslag!$B$2:$C$9,2,FALSE)*I34*1.003*1.025^2,-2)</f>
        <v>0</v>
      </c>
      <c r="J81" s="34">
        <f>ROUNDUP(VLOOKUP($C33,Opslag!$B$2:$C$9,2,FALSE)*J34*1.003*1.025^3,-2)</f>
        <v>0</v>
      </c>
      <c r="K81" s="62"/>
      <c r="L81" s="62"/>
      <c r="M81" s="35">
        <f t="shared" si="40"/>
        <v>0</v>
      </c>
    </row>
    <row r="82" spans="2:13" hidden="1" outlineLevel="1" x14ac:dyDescent="0.35">
      <c r="B82" s="104"/>
      <c r="C82" s="101"/>
      <c r="D82" s="98"/>
      <c r="E82" s="26" t="str">
        <f t="shared" si="20"/>
        <v>Inst / Dept</v>
      </c>
      <c r="F82" s="34">
        <f>ROUNDUP(VLOOKUP($C33,Opslag!$B$2:$C$9,2,FALSE)*F35,-2)</f>
        <v>0</v>
      </c>
      <c r="G82" s="34">
        <f>ROUNDUP(VLOOKUP($C33,Opslag!$B$2:$C$9,2,FALSE)*G35*1.003,-2)</f>
        <v>0</v>
      </c>
      <c r="H82" s="34">
        <f>ROUNDUP(VLOOKUP($C33,Opslag!$B$2:$C$9,2,FALSE)*H35*1.003*1.025,-2)</f>
        <v>0</v>
      </c>
      <c r="I82" s="34">
        <f>ROUNDUP(VLOOKUP($C33,Opslag!$B$2:$C$9,2,FALSE)*I35*1.003*1.025^2,-2)</f>
        <v>0</v>
      </c>
      <c r="J82" s="34">
        <f>ROUNDUP(VLOOKUP($C33,Opslag!$B$2:$C$9,2,FALSE)*J35*1.003*1.025^3,-2)</f>
        <v>0</v>
      </c>
      <c r="K82" s="62"/>
      <c r="L82" s="62"/>
      <c r="M82" s="35">
        <f t="shared" si="40"/>
        <v>0</v>
      </c>
    </row>
    <row r="83" spans="2:13" ht="15" hidden="1" outlineLevel="1" thickBot="1" x14ac:dyDescent="0.4">
      <c r="B83" s="105"/>
      <c r="C83" s="102"/>
      <c r="D83" s="99"/>
      <c r="E83" s="26" t="str">
        <f t="shared" si="20"/>
        <v>3. part / other</v>
      </c>
      <c r="F83" s="36">
        <f>ROUNDUP(VLOOKUP($C33,Opslag!$B$2:$C$9,2,FALSE)*F36,-2)</f>
        <v>0</v>
      </c>
      <c r="G83" s="36">
        <f>ROUNDUP(VLOOKUP($C33,Opslag!$B$2:$C$9,2,FALSE)*G36*1.003,-2)</f>
        <v>0</v>
      </c>
      <c r="H83" s="36">
        <f>ROUNDUP(VLOOKUP($C33,Opslag!$B$2:$C$9,2,FALSE)*H36*1.003*1.025,-2)</f>
        <v>0</v>
      </c>
      <c r="I83" s="36">
        <f>ROUNDUP(VLOOKUP($C33,Opslag!$B$2:$C$9,2,FALSE)*I36*1.003*1.025^2,-2)</f>
        <v>0</v>
      </c>
      <c r="J83" s="36">
        <f>ROUNDUP(VLOOKUP($C33,Opslag!$B$2:$C$9,2,FALSE)*J36*1.003*1.025^3,-2)</f>
        <v>0</v>
      </c>
      <c r="K83" s="63"/>
      <c r="L83" s="63"/>
      <c r="M83" s="37">
        <f t="shared" si="40"/>
        <v>0</v>
      </c>
    </row>
    <row r="84" spans="2:13" hidden="1" outlineLevel="1" x14ac:dyDescent="0.35">
      <c r="B84" s="103" t="str">
        <f>IF(B37="","",B37)</f>
        <v/>
      </c>
      <c r="C84" s="100" t="str">
        <f>IF(C37="Vælg kategori","",C37)</f>
        <v>Vælg kategori / Choose category</v>
      </c>
      <c r="D84" s="97" t="str">
        <f>IF(D37="","",D37)</f>
        <v/>
      </c>
      <c r="E84" s="31" t="str">
        <f t="shared" si="20"/>
        <v>Total</v>
      </c>
      <c r="F84" s="32">
        <f>SUM(F85:F87)</f>
        <v>0</v>
      </c>
      <c r="G84" s="32">
        <f t="shared" ref="G84" si="41">SUM(G85:G87)</f>
        <v>0</v>
      </c>
      <c r="H84" s="32">
        <f t="shared" ref="H84" si="42">SUM(H85:H87)</f>
        <v>0</v>
      </c>
      <c r="I84" s="32">
        <f t="shared" ref="I84" si="43">SUM(I85:I87)</f>
        <v>0</v>
      </c>
      <c r="J84" s="32">
        <f t="shared" ref="J84" si="44">SUM(J85:J87)</f>
        <v>0</v>
      </c>
      <c r="K84" s="61"/>
      <c r="L84" s="61"/>
      <c r="M84" s="33">
        <f t="shared" si="40"/>
        <v>0</v>
      </c>
    </row>
    <row r="85" spans="2:13" hidden="1" outlineLevel="1" x14ac:dyDescent="0.35">
      <c r="B85" s="104"/>
      <c r="C85" s="101"/>
      <c r="D85" s="98"/>
      <c r="E85" s="26" t="str">
        <f t="shared" si="20"/>
        <v>Fond / Fund</v>
      </c>
      <c r="F85" s="34">
        <f>ROUNDUP(VLOOKUP($C37,Opslag!$B$2:$C$9,2,FALSE)*F38,-2)</f>
        <v>0</v>
      </c>
      <c r="G85" s="34">
        <f>ROUNDUP(VLOOKUP($C37,Opslag!$B$2:$C$9,2,FALSE)*G38*1.003,-2)</f>
        <v>0</v>
      </c>
      <c r="H85" s="34">
        <f>ROUNDUP(VLOOKUP($C37,Opslag!$B$2:$C$9,2,FALSE)*H38*1.003*1.025,-2)</f>
        <v>0</v>
      </c>
      <c r="I85" s="34">
        <f>ROUNDUP(VLOOKUP($C37,Opslag!$B$2:$C$9,2,FALSE)*I38*1.003*1.025^2,-2)</f>
        <v>0</v>
      </c>
      <c r="J85" s="34">
        <f>ROUNDUP(VLOOKUP($C37,Opslag!$B$2:$C$9,2,FALSE)*J38*1.003*1.025^3,-2)</f>
        <v>0</v>
      </c>
      <c r="K85" s="62"/>
      <c r="L85" s="62"/>
      <c r="M85" s="35">
        <f t="shared" si="40"/>
        <v>0</v>
      </c>
    </row>
    <row r="86" spans="2:13" hidden="1" outlineLevel="1" x14ac:dyDescent="0.35">
      <c r="B86" s="104"/>
      <c r="C86" s="101"/>
      <c r="D86" s="98"/>
      <c r="E86" s="26" t="str">
        <f t="shared" si="20"/>
        <v>Inst / Dept</v>
      </c>
      <c r="F86" s="34">
        <f>ROUNDUP(VLOOKUP($C37,Opslag!$B$2:$C$9,2,FALSE)*F39,-2)</f>
        <v>0</v>
      </c>
      <c r="G86" s="34">
        <f>ROUNDUP(VLOOKUP($C37,Opslag!$B$2:$C$9,2,FALSE)*G39*1.003,-2)</f>
        <v>0</v>
      </c>
      <c r="H86" s="34">
        <f>ROUNDUP(VLOOKUP($C37,Opslag!$B$2:$C$9,2,FALSE)*H39*1.003*1.025,-2)</f>
        <v>0</v>
      </c>
      <c r="I86" s="34">
        <f>ROUNDUP(VLOOKUP($C37,Opslag!$B$2:$C$9,2,FALSE)*I39*1.003*1.025^2,-2)</f>
        <v>0</v>
      </c>
      <c r="J86" s="34">
        <f>ROUNDUP(VLOOKUP($C37,Opslag!$B$2:$C$9,2,FALSE)*J39*1.003*1.025^3,-2)</f>
        <v>0</v>
      </c>
      <c r="K86" s="62"/>
      <c r="L86" s="62"/>
      <c r="M86" s="35">
        <f t="shared" si="40"/>
        <v>0</v>
      </c>
    </row>
    <row r="87" spans="2:13" ht="15" hidden="1" outlineLevel="1" thickBot="1" x14ac:dyDescent="0.4">
      <c r="B87" s="105"/>
      <c r="C87" s="102"/>
      <c r="D87" s="99"/>
      <c r="E87" s="26" t="str">
        <f t="shared" si="20"/>
        <v>3. part / other</v>
      </c>
      <c r="F87" s="36">
        <f>ROUNDUP(VLOOKUP($C37,Opslag!$B$2:$C$9,2,FALSE)*F40,-2)</f>
        <v>0</v>
      </c>
      <c r="G87" s="36">
        <f>ROUNDUP(VLOOKUP($C37,Opslag!$B$2:$C$9,2,FALSE)*G40*1.003,-2)</f>
        <v>0</v>
      </c>
      <c r="H87" s="36">
        <f>ROUNDUP(VLOOKUP($C37,Opslag!$B$2:$C$9,2,FALSE)*H40*1.003*1.025,-2)</f>
        <v>0</v>
      </c>
      <c r="I87" s="36">
        <f>ROUNDUP(VLOOKUP($C37,Opslag!$B$2:$C$9,2,FALSE)*I40*1.003*1.025^2,-2)</f>
        <v>0</v>
      </c>
      <c r="J87" s="36">
        <f>ROUNDUP(VLOOKUP($C37,Opslag!$B$2:$C$9,2,FALSE)*J40*1.003*1.025^3,-2)</f>
        <v>0</v>
      </c>
      <c r="K87" s="63"/>
      <c r="L87" s="63"/>
      <c r="M87" s="37">
        <f t="shared" si="40"/>
        <v>0</v>
      </c>
    </row>
    <row r="88" spans="2:13" hidden="1" outlineLevel="1" x14ac:dyDescent="0.35">
      <c r="B88" s="103" t="str">
        <f>IF(B41="","",B41)</f>
        <v/>
      </c>
      <c r="C88" s="100" t="str">
        <f>IF(C41="Vælg kategori","",C41)</f>
        <v>Vælg kategori / Choose category</v>
      </c>
      <c r="D88" s="97" t="str">
        <f>IF(D41="","",D41)</f>
        <v/>
      </c>
      <c r="E88" s="31" t="str">
        <f t="shared" si="20"/>
        <v>Total</v>
      </c>
      <c r="F88" s="32">
        <f>SUM(F89:F91)</f>
        <v>0</v>
      </c>
      <c r="G88" s="32">
        <f t="shared" ref="G88" si="45">SUM(G89:G91)</f>
        <v>0</v>
      </c>
      <c r="H88" s="32">
        <f t="shared" ref="H88" si="46">SUM(H89:H91)</f>
        <v>0</v>
      </c>
      <c r="I88" s="32">
        <f t="shared" ref="I88" si="47">SUM(I89:I91)</f>
        <v>0</v>
      </c>
      <c r="J88" s="32">
        <f t="shared" ref="J88" si="48">SUM(J89:J91)</f>
        <v>0</v>
      </c>
      <c r="K88" s="61"/>
      <c r="L88" s="61"/>
      <c r="M88" s="33">
        <f t="shared" si="22"/>
        <v>0</v>
      </c>
    </row>
    <row r="89" spans="2:13" hidden="1" outlineLevel="1" x14ac:dyDescent="0.35">
      <c r="B89" s="104"/>
      <c r="C89" s="101"/>
      <c r="D89" s="98"/>
      <c r="E89" s="26" t="str">
        <f t="shared" si="20"/>
        <v>Fond / Fund</v>
      </c>
      <c r="F89" s="34">
        <f>ROUNDUP(VLOOKUP($C41,Opslag!$B$2:$C$9,2,FALSE)*F42,-2)</f>
        <v>0</v>
      </c>
      <c r="G89" s="34">
        <f>ROUNDUP(VLOOKUP($C41,Opslag!$B$2:$C$9,2,FALSE)*G42*1.003,-2)</f>
        <v>0</v>
      </c>
      <c r="H89" s="34">
        <f>ROUNDUP(VLOOKUP($C41,Opslag!$B$2:$C$9,2,FALSE)*H42*1.003*1.025,-2)</f>
        <v>0</v>
      </c>
      <c r="I89" s="34">
        <f>ROUNDUP(VLOOKUP($C41,Opslag!$B$2:$C$9,2,FALSE)*I42*1.003*1.025^2,-2)</f>
        <v>0</v>
      </c>
      <c r="J89" s="34">
        <f>ROUNDUP(VLOOKUP($C41,Opslag!$B$2:$C$9,2,FALSE)*J42*1.003*1.025^3,-2)</f>
        <v>0</v>
      </c>
      <c r="K89" s="62"/>
      <c r="L89" s="62"/>
      <c r="M89" s="35">
        <f t="shared" si="22"/>
        <v>0</v>
      </c>
    </row>
    <row r="90" spans="2:13" hidden="1" outlineLevel="1" x14ac:dyDescent="0.35">
      <c r="B90" s="104"/>
      <c r="C90" s="101"/>
      <c r="D90" s="98"/>
      <c r="E90" s="26" t="str">
        <f t="shared" si="20"/>
        <v>Inst / Dept</v>
      </c>
      <c r="F90" s="34">
        <f>ROUNDUP(VLOOKUP($C41,Opslag!$B$2:$C$9,2,FALSE)*F43,-2)</f>
        <v>0</v>
      </c>
      <c r="G90" s="34">
        <f>ROUNDUP(VLOOKUP($C41,Opslag!$B$2:$C$9,2,FALSE)*G43*1.003,-2)</f>
        <v>0</v>
      </c>
      <c r="H90" s="34">
        <f>ROUNDUP(VLOOKUP($C41,Opslag!$B$2:$C$9,2,FALSE)*H43*1.003*1.025,-2)</f>
        <v>0</v>
      </c>
      <c r="I90" s="34">
        <f>ROUNDUP(VLOOKUP($C41,Opslag!$B$2:$C$9,2,FALSE)*I43*1.003*1.025^2,-2)</f>
        <v>0</v>
      </c>
      <c r="J90" s="34">
        <f>ROUNDUP(VLOOKUP($C41,Opslag!$B$2:$C$9,2,FALSE)*J43*1.003*1.025^3,-2)</f>
        <v>0</v>
      </c>
      <c r="K90" s="62"/>
      <c r="L90" s="62"/>
      <c r="M90" s="35">
        <f t="shared" si="22"/>
        <v>0</v>
      </c>
    </row>
    <row r="91" spans="2:13" ht="15" hidden="1" outlineLevel="1" thickBot="1" x14ac:dyDescent="0.4">
      <c r="B91" s="105"/>
      <c r="C91" s="102"/>
      <c r="D91" s="99"/>
      <c r="E91" s="26" t="str">
        <f t="shared" si="20"/>
        <v>3. part / other</v>
      </c>
      <c r="F91" s="36">
        <f>ROUNDUP(VLOOKUP($C41,Opslag!$B$2:$C$9,2,FALSE)*F44,-2)</f>
        <v>0</v>
      </c>
      <c r="G91" s="36">
        <f>ROUNDUP(VLOOKUP($C41,Opslag!$B$2:$C$9,2,FALSE)*G44*1.003,-2)</f>
        <v>0</v>
      </c>
      <c r="H91" s="36">
        <f>ROUNDUP(VLOOKUP($C41,Opslag!$B$2:$C$9,2,FALSE)*H44*1.003*1.025,-2)</f>
        <v>0</v>
      </c>
      <c r="I91" s="36">
        <f>ROUNDUP(VLOOKUP($C41,Opslag!$B$2:$C$9,2,FALSE)*I44*1.003*1.025^2,-2)</f>
        <v>0</v>
      </c>
      <c r="J91" s="36">
        <f>ROUNDUP(VLOOKUP($C41,Opslag!$B$2:$C$9,2,FALSE)*J44*1.003*1.025^3,-2)</f>
        <v>0</v>
      </c>
      <c r="K91" s="63"/>
      <c r="L91" s="63"/>
      <c r="M91" s="37">
        <f t="shared" si="22"/>
        <v>0</v>
      </c>
    </row>
    <row r="92" spans="2:13" hidden="1" outlineLevel="1" x14ac:dyDescent="0.35">
      <c r="B92" s="125" t="str">
        <f>IF(B45="","",B45)</f>
        <v/>
      </c>
      <c r="C92" s="122" t="str">
        <f>IF(C45="Vælg kategori","",C45)</f>
        <v>Vælg kategori / Choose category</v>
      </c>
      <c r="D92" s="119" t="str">
        <f>IF(D45="","",D45)</f>
        <v/>
      </c>
      <c r="E92" s="31" t="str">
        <f t="shared" si="20"/>
        <v>Total</v>
      </c>
      <c r="F92" s="32">
        <f>SUM(F93:F95)</f>
        <v>0</v>
      </c>
      <c r="G92" s="32">
        <f t="shared" ref="G92" si="49">SUM(G93:G95)</f>
        <v>0</v>
      </c>
      <c r="H92" s="32">
        <f t="shared" ref="H92" si="50">SUM(H93:H95)</f>
        <v>0</v>
      </c>
      <c r="I92" s="32">
        <f t="shared" ref="I92" si="51">SUM(I93:I95)</f>
        <v>0</v>
      </c>
      <c r="J92" s="32">
        <f t="shared" ref="J92" si="52">SUM(J93:J95)</f>
        <v>0</v>
      </c>
      <c r="K92" s="61"/>
      <c r="L92" s="61"/>
      <c r="M92" s="33">
        <f t="shared" si="22"/>
        <v>0</v>
      </c>
    </row>
    <row r="93" spans="2:13" hidden="1" outlineLevel="1" x14ac:dyDescent="0.35">
      <c r="B93" s="126"/>
      <c r="C93" s="123"/>
      <c r="D93" s="120"/>
      <c r="E93" s="26" t="str">
        <f t="shared" si="20"/>
        <v>Fond / Fund</v>
      </c>
      <c r="F93" s="34">
        <f>ROUNDUP(VLOOKUP($C45,Opslag!$B$2:$C$9,2,FALSE)*F46,-2)</f>
        <v>0</v>
      </c>
      <c r="G93" s="34">
        <f>ROUNDUP(VLOOKUP($C45,Opslag!$B$2:$C$9,2,FALSE)*G46*1.003,-2)</f>
        <v>0</v>
      </c>
      <c r="H93" s="34">
        <f>ROUNDUP(VLOOKUP($C45,Opslag!$B$2:$C$9,2,FALSE)*H46*1.003*1.025,-2)</f>
        <v>0</v>
      </c>
      <c r="I93" s="34">
        <f>ROUNDUP(VLOOKUP($C45,Opslag!$B$2:$C$9,2,FALSE)*I46*1.003*1.025^2,-2)</f>
        <v>0</v>
      </c>
      <c r="J93" s="34">
        <f>ROUNDUP(VLOOKUP($C45,Opslag!$B$2:$C$9,2,FALSE)*J46*1.003*1.025^3,-2)</f>
        <v>0</v>
      </c>
      <c r="K93" s="62"/>
      <c r="L93" s="62"/>
      <c r="M93" s="35">
        <f t="shared" si="22"/>
        <v>0</v>
      </c>
    </row>
    <row r="94" spans="2:13" hidden="1" outlineLevel="1" x14ac:dyDescent="0.35">
      <c r="B94" s="126"/>
      <c r="C94" s="123"/>
      <c r="D94" s="120"/>
      <c r="E94" s="26" t="str">
        <f t="shared" si="20"/>
        <v>Inst / Dept</v>
      </c>
      <c r="F94" s="34">
        <f>ROUNDUP(VLOOKUP($C45,Opslag!$B$2:$C$9,2,FALSE)*F47,-2)</f>
        <v>0</v>
      </c>
      <c r="G94" s="34">
        <f>ROUNDUP(VLOOKUP($C45,Opslag!$B$2:$C$9,2,FALSE)*G47*1.003,-2)</f>
        <v>0</v>
      </c>
      <c r="H94" s="34">
        <f>ROUNDUP(VLOOKUP($C45,Opslag!$B$2:$C$9,2,FALSE)*H47*1.003*1.025,-2)</f>
        <v>0</v>
      </c>
      <c r="I94" s="34">
        <f>ROUNDUP(VLOOKUP($C45,Opslag!$B$2:$C$9,2,FALSE)*I47*1.003*1.025^2,-2)</f>
        <v>0</v>
      </c>
      <c r="J94" s="34">
        <f>ROUNDUP(VLOOKUP($C45,Opslag!$B$2:$C$9,2,FALSE)*J47*1.003*1.025^3,-2)</f>
        <v>0</v>
      </c>
      <c r="K94" s="62"/>
      <c r="L94" s="62"/>
      <c r="M94" s="35">
        <f t="shared" si="22"/>
        <v>0</v>
      </c>
    </row>
    <row r="95" spans="2:13" ht="15" hidden="1" outlineLevel="1" thickBot="1" x14ac:dyDescent="0.4">
      <c r="B95" s="127"/>
      <c r="C95" s="124"/>
      <c r="D95" s="121"/>
      <c r="E95" s="26" t="str">
        <f t="shared" si="20"/>
        <v>3. part / other</v>
      </c>
      <c r="F95" s="36">
        <f>ROUNDUP(VLOOKUP($C45,Opslag!$B$2:$C$9,2,FALSE)*F48,-2)</f>
        <v>0</v>
      </c>
      <c r="G95" s="36">
        <f>ROUNDUP(VLOOKUP($C45,Opslag!$B$2:$C$9,2,FALSE)*G48*1.003,-2)</f>
        <v>0</v>
      </c>
      <c r="H95" s="36">
        <f>ROUNDUP(VLOOKUP($C45,Opslag!$B$2:$C$9,2,FALSE)*H48*1.003*1.025,-2)</f>
        <v>0</v>
      </c>
      <c r="I95" s="36">
        <f>ROUNDUP(VLOOKUP($C45,Opslag!$B$2:$C$9,2,FALSE)*I48*1.003*1.025^2,-2)</f>
        <v>0</v>
      </c>
      <c r="J95" s="36">
        <f>ROUNDUP(VLOOKUP($C45,Opslag!$B$2:$C$9,2,FALSE)*J48*1.003*1.025^3,-2)</f>
        <v>0</v>
      </c>
      <c r="K95" s="63"/>
      <c r="L95" s="63"/>
      <c r="M95" s="37">
        <f t="shared" si="22"/>
        <v>0</v>
      </c>
    </row>
    <row r="96" spans="2:13" ht="15" hidden="1" outlineLevel="1" thickBot="1" x14ac:dyDescent="0.4">
      <c r="C96" s="15" t="s">
        <v>15</v>
      </c>
      <c r="F96" s="38">
        <f>F64+F68+F72+F76+F80+F84+F88+F92</f>
        <v>0</v>
      </c>
      <c r="G96" s="38">
        <f t="shared" ref="G96:M96" si="53">G64+G68+G72+G76+G80+G84+G88+G92</f>
        <v>0</v>
      </c>
      <c r="H96" s="38">
        <f t="shared" si="53"/>
        <v>0</v>
      </c>
      <c r="I96" s="38">
        <f t="shared" si="53"/>
        <v>0</v>
      </c>
      <c r="J96" s="38">
        <f t="shared" si="53"/>
        <v>0</v>
      </c>
      <c r="K96" s="38"/>
      <c r="L96" s="38"/>
      <c r="M96" s="39">
        <f t="shared" si="53"/>
        <v>0</v>
      </c>
    </row>
    <row r="97" collapsed="1" x14ac:dyDescent="0.35"/>
  </sheetData>
  <sheetProtection selectLockedCells="1"/>
  <mergeCells count="70">
    <mergeCell ref="C76:C79"/>
    <mergeCell ref="B76:B79"/>
    <mergeCell ref="D92:D95"/>
    <mergeCell ref="C92:C95"/>
    <mergeCell ref="B92:B95"/>
    <mergeCell ref="C88:C91"/>
    <mergeCell ref="B88:B91"/>
    <mergeCell ref="D88:D91"/>
    <mergeCell ref="D84:D87"/>
    <mergeCell ref="D80:D83"/>
    <mergeCell ref="D76:D79"/>
    <mergeCell ref="C84:C87"/>
    <mergeCell ref="B84:B87"/>
    <mergeCell ref="C80:C83"/>
    <mergeCell ref="B80:B83"/>
    <mergeCell ref="B25:B28"/>
    <mergeCell ref="B33:B36"/>
    <mergeCell ref="B29:B32"/>
    <mergeCell ref="D64:D67"/>
    <mergeCell ref="C64:C67"/>
    <mergeCell ref="B64:B67"/>
    <mergeCell ref="D25:D28"/>
    <mergeCell ref="C25:C28"/>
    <mergeCell ref="D33:D36"/>
    <mergeCell ref="C33:C36"/>
    <mergeCell ref="C29:C32"/>
    <mergeCell ref="D29:D32"/>
    <mergeCell ref="B37:B40"/>
    <mergeCell ref="C37:C40"/>
    <mergeCell ref="B53:B56"/>
    <mergeCell ref="C53:C56"/>
    <mergeCell ref="B49:B52"/>
    <mergeCell ref="C49:C52"/>
    <mergeCell ref="D49:D52"/>
    <mergeCell ref="B45:B48"/>
    <mergeCell ref="C41:C44"/>
    <mergeCell ref="C45:C48"/>
    <mergeCell ref="B41:B44"/>
    <mergeCell ref="E11:G11"/>
    <mergeCell ref="D72:D75"/>
    <mergeCell ref="C72:C75"/>
    <mergeCell ref="C68:C71"/>
    <mergeCell ref="B68:B71"/>
    <mergeCell ref="D68:D71"/>
    <mergeCell ref="B72:B75"/>
    <mergeCell ref="E12:G12"/>
    <mergeCell ref="E13:G13"/>
    <mergeCell ref="F62:M62"/>
    <mergeCell ref="D45:D48"/>
    <mergeCell ref="F15:M15"/>
    <mergeCell ref="D41:D44"/>
    <mergeCell ref="D37:D40"/>
    <mergeCell ref="B15:D15"/>
    <mergeCell ref="B21:B24"/>
    <mergeCell ref="D53:D56"/>
    <mergeCell ref="B61:C61"/>
    <mergeCell ref="B62:D62"/>
    <mergeCell ref="B2:C2"/>
    <mergeCell ref="B3:C3"/>
    <mergeCell ref="C21:C24"/>
    <mergeCell ref="D21:D24"/>
    <mergeCell ref="D17:D20"/>
    <mergeCell ref="C17:C20"/>
    <mergeCell ref="B17:B20"/>
    <mergeCell ref="D2:E2"/>
    <mergeCell ref="D3:E3"/>
    <mergeCell ref="E7:G8"/>
    <mergeCell ref="C5:M5"/>
    <mergeCell ref="E9:G9"/>
    <mergeCell ref="E10:G10"/>
  </mergeCells>
  <dataValidations count="2">
    <dataValidation errorStyle="information" allowBlank="1" showInputMessage="1" showErrorMessage="1" error="Ved tryk på OK accepterer du at bruge en anden stillingstype end angivet i listen." sqref="C64 C92 C88 C76 C68 C72 C80 C84"/>
    <dataValidation type="list" allowBlank="1" showInputMessage="1" showErrorMessage="1" sqref="C13">
      <formula1>"Yes,No"</formula1>
    </dataValidation>
  </dataValidations>
  <pageMargins left="0.25" right="0.25" top="0.75" bottom="0.75" header="0.3" footer="0.3"/>
  <pageSetup paperSize="9" scale="55" orientation="portrait" r:id="rId1"/>
  <rowBreaks count="1" manualBreakCount="1">
    <brk id="57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Opslag!$B$26:$B$48</xm:f>
          </x14:formula1>
          <xm:sqref>D3</xm:sqref>
        </x14:dataValidation>
        <x14:dataValidation type="list" errorStyle="information" allowBlank="1" showInputMessage="1" showErrorMessage="1" error="Ved tryk på OK accepterer du at bruge en anden stillingstype end angivet i listen.">
          <x14:formula1>
            <xm:f>Opslag!$B$2:$B$9</xm:f>
          </x14:formula1>
          <xm:sqref>C17 C21 C25 C29 C33 C37 C41 C45 C49 C53</xm:sqref>
        </x14:dataValidation>
        <x14:dataValidation type="list" errorStyle="information" allowBlank="1" showInputMessage="1" showErrorMessage="1">
          <x14:formula1>
            <xm:f>Opslag!$B$15:$B$22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8"/>
  <sheetViews>
    <sheetView workbookViewId="0">
      <selection activeCell="B11" sqref="B11"/>
    </sheetView>
  </sheetViews>
  <sheetFormatPr defaultRowHeight="14.5" x14ac:dyDescent="0.35"/>
  <cols>
    <col min="2" max="2" width="16.81640625" customWidth="1"/>
    <col min="3" max="3" width="19.453125" customWidth="1"/>
  </cols>
  <sheetData>
    <row r="1" spans="2:3" x14ac:dyDescent="0.35">
      <c r="B1" s="1" t="s">
        <v>0</v>
      </c>
      <c r="C1" s="6" t="s">
        <v>10</v>
      </c>
    </row>
    <row r="2" spans="2:3" x14ac:dyDescent="0.35">
      <c r="B2" s="2" t="s">
        <v>24</v>
      </c>
      <c r="C2">
        <v>0</v>
      </c>
    </row>
    <row r="3" spans="2:3" x14ac:dyDescent="0.35">
      <c r="B3" s="2" t="s">
        <v>19</v>
      </c>
      <c r="C3" s="5">
        <v>45798.152856799999</v>
      </c>
    </row>
    <row r="4" spans="2:3" x14ac:dyDescent="0.35">
      <c r="B4" s="2" t="s">
        <v>18</v>
      </c>
      <c r="C4" s="5">
        <v>50323.287725599999</v>
      </c>
    </row>
    <row r="5" spans="2:3" x14ac:dyDescent="0.35">
      <c r="B5" s="2" t="s">
        <v>20</v>
      </c>
      <c r="C5" s="5">
        <v>38650.382773150006</v>
      </c>
    </row>
    <row r="6" spans="2:3" x14ac:dyDescent="0.35">
      <c r="B6" s="2" t="s">
        <v>21</v>
      </c>
      <c r="C6" s="5">
        <v>45798.152856799999</v>
      </c>
    </row>
    <row r="7" spans="2:3" x14ac:dyDescent="0.35">
      <c r="B7" s="2" t="s">
        <v>1</v>
      </c>
      <c r="C7" s="5">
        <v>65765.963191999996</v>
      </c>
    </row>
    <row r="8" spans="2:3" x14ac:dyDescent="0.35">
      <c r="B8" s="2" t="s">
        <v>22</v>
      </c>
      <c r="C8" s="5">
        <f>160*160.33</f>
        <v>25652.800000000003</v>
      </c>
    </row>
    <row r="9" spans="2:3" x14ac:dyDescent="0.35">
      <c r="B9" s="2" t="s">
        <v>23</v>
      </c>
      <c r="C9" s="5">
        <v>44422.420899199999</v>
      </c>
    </row>
    <row r="10" spans="2:3" ht="15" thickBot="1" x14ac:dyDescent="0.4">
      <c r="B10" s="3"/>
    </row>
    <row r="11" spans="2:3" x14ac:dyDescent="0.35">
      <c r="B11" s="4"/>
    </row>
    <row r="12" spans="2:3" ht="15" thickBot="1" x14ac:dyDescent="0.4"/>
    <row r="13" spans="2:3" x14ac:dyDescent="0.35">
      <c r="B13" s="1" t="s">
        <v>2</v>
      </c>
    </row>
    <row r="14" spans="2:3" x14ac:dyDescent="0.35">
      <c r="B14" s="2"/>
    </row>
    <row r="15" spans="2:3" x14ac:dyDescent="0.35">
      <c r="B15" s="2" t="s">
        <v>3</v>
      </c>
    </row>
    <row r="16" spans="2:3" x14ac:dyDescent="0.35">
      <c r="B16" s="2" t="s">
        <v>4</v>
      </c>
    </row>
    <row r="17" spans="2:2" x14ac:dyDescent="0.35">
      <c r="B17" s="2" t="s">
        <v>5</v>
      </c>
    </row>
    <row r="18" spans="2:2" x14ac:dyDescent="0.35">
      <c r="B18" s="2" t="s">
        <v>43</v>
      </c>
    </row>
    <row r="19" spans="2:2" x14ac:dyDescent="0.35">
      <c r="B19" s="2" t="s">
        <v>44</v>
      </c>
    </row>
    <row r="20" spans="2:2" x14ac:dyDescent="0.35">
      <c r="B20" s="2" t="s">
        <v>6</v>
      </c>
    </row>
    <row r="21" spans="2:2" x14ac:dyDescent="0.35">
      <c r="B21" s="2" t="s">
        <v>7</v>
      </c>
    </row>
    <row r="22" spans="2:2" x14ac:dyDescent="0.35">
      <c r="B22" s="2" t="s">
        <v>8</v>
      </c>
    </row>
    <row r="23" spans="2:2" ht="15" thickBot="1" x14ac:dyDescent="0.4">
      <c r="B23" s="3"/>
    </row>
    <row r="24" spans="2:2" ht="15" thickBot="1" x14ac:dyDescent="0.4"/>
    <row r="25" spans="2:2" x14ac:dyDescent="0.35">
      <c r="B25" s="1" t="s">
        <v>9</v>
      </c>
    </row>
    <row r="26" spans="2:2" x14ac:dyDescent="0.35">
      <c r="B26" s="2">
        <v>2014</v>
      </c>
    </row>
    <row r="27" spans="2:2" x14ac:dyDescent="0.35">
      <c r="B27" s="2">
        <f>B26+1</f>
        <v>2015</v>
      </c>
    </row>
    <row r="28" spans="2:2" x14ac:dyDescent="0.35">
      <c r="B28" s="2">
        <f t="shared" ref="B28:B48" si="0">B27+1</f>
        <v>2016</v>
      </c>
    </row>
    <row r="29" spans="2:2" x14ac:dyDescent="0.35">
      <c r="B29" s="2">
        <f t="shared" si="0"/>
        <v>2017</v>
      </c>
    </row>
    <row r="30" spans="2:2" x14ac:dyDescent="0.35">
      <c r="B30" s="2">
        <f t="shared" si="0"/>
        <v>2018</v>
      </c>
    </row>
    <row r="31" spans="2:2" x14ac:dyDescent="0.35">
      <c r="B31" s="2">
        <f t="shared" si="0"/>
        <v>2019</v>
      </c>
    </row>
    <row r="32" spans="2:2" x14ac:dyDescent="0.35">
      <c r="B32" s="2">
        <f t="shared" si="0"/>
        <v>2020</v>
      </c>
    </row>
    <row r="33" spans="2:2" x14ac:dyDescent="0.35">
      <c r="B33" s="2">
        <f t="shared" si="0"/>
        <v>2021</v>
      </c>
    </row>
    <row r="34" spans="2:2" x14ac:dyDescent="0.35">
      <c r="B34" s="2">
        <f t="shared" si="0"/>
        <v>2022</v>
      </c>
    </row>
    <row r="35" spans="2:2" x14ac:dyDescent="0.35">
      <c r="B35" s="2">
        <f t="shared" si="0"/>
        <v>2023</v>
      </c>
    </row>
    <row r="36" spans="2:2" x14ac:dyDescent="0.35">
      <c r="B36" s="2">
        <f t="shared" si="0"/>
        <v>2024</v>
      </c>
    </row>
    <row r="37" spans="2:2" x14ac:dyDescent="0.35">
      <c r="B37" s="2">
        <f t="shared" si="0"/>
        <v>2025</v>
      </c>
    </row>
    <row r="38" spans="2:2" x14ac:dyDescent="0.35">
      <c r="B38" s="2">
        <f t="shared" si="0"/>
        <v>2026</v>
      </c>
    </row>
    <row r="39" spans="2:2" x14ac:dyDescent="0.35">
      <c r="B39" s="2">
        <f t="shared" si="0"/>
        <v>2027</v>
      </c>
    </row>
    <row r="40" spans="2:2" x14ac:dyDescent="0.35">
      <c r="B40" s="2">
        <f t="shared" si="0"/>
        <v>2028</v>
      </c>
    </row>
    <row r="41" spans="2:2" x14ac:dyDescent="0.35">
      <c r="B41" s="2">
        <f t="shared" si="0"/>
        <v>2029</v>
      </c>
    </row>
    <row r="42" spans="2:2" x14ac:dyDescent="0.35">
      <c r="B42" s="2">
        <f t="shared" si="0"/>
        <v>2030</v>
      </c>
    </row>
    <row r="43" spans="2:2" x14ac:dyDescent="0.35">
      <c r="B43" s="2">
        <f t="shared" si="0"/>
        <v>2031</v>
      </c>
    </row>
    <row r="44" spans="2:2" x14ac:dyDescent="0.35">
      <c r="B44" s="2">
        <f t="shared" si="0"/>
        <v>2032</v>
      </c>
    </row>
    <row r="45" spans="2:2" x14ac:dyDescent="0.35">
      <c r="B45" s="2">
        <f t="shared" si="0"/>
        <v>2033</v>
      </c>
    </row>
    <row r="46" spans="2:2" x14ac:dyDescent="0.35">
      <c r="B46" s="2">
        <f t="shared" si="0"/>
        <v>2034</v>
      </c>
    </row>
    <row r="47" spans="2:2" x14ac:dyDescent="0.35">
      <c r="B47" s="2">
        <f t="shared" si="0"/>
        <v>2035</v>
      </c>
    </row>
    <row r="48" spans="2:2" ht="15" thickBot="1" x14ac:dyDescent="0.4">
      <c r="B48" s="3">
        <f t="shared" si="0"/>
        <v>2036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FE56535888E94F9536C8AD81FF85D5" ma:contentTypeVersion="1" ma:contentTypeDescription="Opret et nyt dokument." ma:contentTypeScope="" ma:versionID="e76013bbcb73ea414bc801a9ce5f946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3157c71bfdf2c810f220221625600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EE7769-0782-4098-A309-3C88F3C22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B335F24-23C3-44A2-9B2F-B1ABEFC66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E7AA7-8EB1-45D8-B2A7-8168A6EDCF4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45</vt:i4>
      </vt:variant>
    </vt:vector>
  </HeadingPairs>
  <TitlesOfParts>
    <vt:vector size="47" baseType="lpstr">
      <vt:lpstr>Bemandingsplan - Staffing</vt:lpstr>
      <vt:lpstr>Opslag</vt:lpstr>
      <vt:lpstr>ApplDuration</vt:lpstr>
      <vt:lpstr>ApplStartDate</vt:lpstr>
      <vt:lpstr>ApplTitle</vt:lpstr>
      <vt:lpstr>CallName</vt:lpstr>
      <vt:lpstr>CoMonths1</vt:lpstr>
      <vt:lpstr>CoMonths2</vt:lpstr>
      <vt:lpstr>CoMonths3</vt:lpstr>
      <vt:lpstr>CoMonths4</vt:lpstr>
      <vt:lpstr>CoMonths5</vt:lpstr>
      <vt:lpstr>CoMonths6</vt:lpstr>
      <vt:lpstr>CoMonths7</vt:lpstr>
      <vt:lpstr>CoMonths8</vt:lpstr>
      <vt:lpstr>Keyword1</vt:lpstr>
      <vt:lpstr>Keyword2</vt:lpstr>
      <vt:lpstr>Keyword3</vt:lpstr>
      <vt:lpstr>Keyword4</vt:lpstr>
      <vt:lpstr>Keyword5</vt:lpstr>
      <vt:lpstr>Name1</vt:lpstr>
      <vt:lpstr>Name2</vt:lpstr>
      <vt:lpstr>Name3</vt:lpstr>
      <vt:lpstr>Name4</vt:lpstr>
      <vt:lpstr>Name5</vt:lpstr>
      <vt:lpstr>Name6</vt:lpstr>
      <vt:lpstr>Name7</vt:lpstr>
      <vt:lpstr>Name8</vt:lpstr>
      <vt:lpstr>PerDepartment</vt:lpstr>
      <vt:lpstr>PerEmail</vt:lpstr>
      <vt:lpstr>PerName</vt:lpstr>
      <vt:lpstr>Position1</vt:lpstr>
      <vt:lpstr>Position2</vt:lpstr>
      <vt:lpstr>Position3</vt:lpstr>
      <vt:lpstr>Position4</vt:lpstr>
      <vt:lpstr>Position5</vt:lpstr>
      <vt:lpstr>Position6</vt:lpstr>
      <vt:lpstr>Position7</vt:lpstr>
      <vt:lpstr>Position8</vt:lpstr>
      <vt:lpstr>ProjMonths1</vt:lpstr>
      <vt:lpstr>ProjMonths2</vt:lpstr>
      <vt:lpstr>ProjMonths3</vt:lpstr>
      <vt:lpstr>ProjMonths4</vt:lpstr>
      <vt:lpstr>ProjMonths5</vt:lpstr>
      <vt:lpstr>ProjMonths6</vt:lpstr>
      <vt:lpstr>ProjMonths7</vt:lpstr>
      <vt:lpstr>ProjMonths8</vt:lpstr>
      <vt:lpstr>Resubmission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 Møller</dc:creator>
  <cp:lastModifiedBy>Mads Torbenfeldt Christoffersen</cp:lastModifiedBy>
  <cp:lastPrinted>2014-03-05T13:47:41Z</cp:lastPrinted>
  <dcterms:created xsi:type="dcterms:W3CDTF">2013-05-07T11:37:03Z</dcterms:created>
  <dcterms:modified xsi:type="dcterms:W3CDTF">2021-12-20T20:42:50Z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0x01010084FE56535888E94F9536C8AD81FF85D5</vt:lpwstr>
  </property>
</Properties>
</file>